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defaultThemeVersion="124226"/>
  <mc:AlternateContent xmlns:mc="http://schemas.openxmlformats.org/markup-compatibility/2006">
    <mc:Choice Requires="x15">
      <x15ac:absPath xmlns:x15ac="http://schemas.microsoft.com/office/spreadsheetml/2010/11/ac" url="D:\Ivan Samardžija\Desktop\"/>
    </mc:Choice>
  </mc:AlternateContent>
  <bookViews>
    <workbookView xWindow="0" yWindow="0" windowWidth="28800" windowHeight="11610"/>
  </bookViews>
  <sheets>
    <sheet name="UPUTE" sheetId="14" r:id="rId1"/>
    <sheet name="OPĆE NAPOMENE" sheetId="13" r:id="rId2"/>
    <sheet name="Napomena 1" sheetId="16" r:id="rId3"/>
    <sheet name="TR_MAPA 1 " sheetId="1" r:id="rId4"/>
    <sheet name="Rekapitulacija 1" sheetId="3" r:id="rId5"/>
    <sheet name="Napomena 3" sheetId="15" r:id="rId6"/>
    <sheet name="TR_MAPA 3" sheetId="4" r:id="rId7"/>
    <sheet name="Rekapitulacija 3" sheetId="10" r:id="rId8"/>
    <sheet name="Zbrojna rekapitulacija (1+3)" sheetId="12" r:id="rId9"/>
  </sheets>
  <definedNames>
    <definedName name="_xlnm.Print_Titles" localSheetId="3">'TR_MAPA 1 '!$1:$1</definedName>
    <definedName name="_xlnm.Print_Titles" localSheetId="6">'TR_MAPA 3'!$1:$2</definedName>
    <definedName name="_xlnm.Print_Area" localSheetId="4">'Rekapitulacija 1'!$A$1:$C$28</definedName>
    <definedName name="_xlnm.Print_Area" localSheetId="7">'Rekapitulacija 3'!$A$1:$C$13</definedName>
    <definedName name="_xlnm.Print_Area" localSheetId="8">'Zbrojna rekapitulacija (1+3)'!$A$1:$C$5</definedName>
  </definedNames>
  <calcPr calcId="162913"/>
</workbook>
</file>

<file path=xl/calcChain.xml><?xml version="1.0" encoding="utf-8"?>
<calcChain xmlns="http://schemas.openxmlformats.org/spreadsheetml/2006/main">
  <c r="C8" i="10" l="1"/>
  <c r="C7" i="10"/>
  <c r="C6" i="10"/>
  <c r="C4" i="10"/>
  <c r="B4" i="10"/>
  <c r="F22" i="4"/>
  <c r="F20" i="4"/>
  <c r="F9" i="4"/>
  <c r="F28" i="4"/>
  <c r="F29" i="4"/>
  <c r="F30" i="4"/>
  <c r="F31" i="4"/>
  <c r="F32" i="4"/>
  <c r="F33" i="4"/>
  <c r="F34" i="4"/>
  <c r="F35" i="4"/>
  <c r="F36" i="4"/>
  <c r="F37" i="4"/>
  <c r="F38" i="4"/>
  <c r="F27" i="4"/>
  <c r="F24" i="4"/>
  <c r="F23" i="4"/>
  <c r="F21" i="4"/>
  <c r="F11" i="4"/>
  <c r="F12" i="4"/>
  <c r="F13" i="4"/>
  <c r="F14" i="4"/>
  <c r="F15" i="4"/>
  <c r="F16" i="4"/>
  <c r="F17" i="4"/>
  <c r="F18" i="4"/>
  <c r="F19" i="4"/>
  <c r="F10" i="4"/>
  <c r="F4" i="4"/>
  <c r="F5" i="4"/>
  <c r="F6" i="4"/>
  <c r="F7" i="4"/>
  <c r="F3" i="4"/>
  <c r="F128" i="1"/>
  <c r="F4" i="1"/>
  <c r="F110" i="1"/>
  <c r="F109" i="1"/>
  <c r="A31" i="4"/>
  <c r="A32" i="4" s="1"/>
  <c r="A33" i="4" s="1"/>
  <c r="A34" i="4" s="1"/>
  <c r="A35" i="4" s="1"/>
  <c r="A36" i="4" s="1"/>
  <c r="A37" i="4" s="1"/>
  <c r="A38" i="4" s="1"/>
  <c r="D17" i="4"/>
  <c r="D16" i="4"/>
  <c r="D15" i="4"/>
  <c r="A11" i="4"/>
  <c r="A12" i="4" s="1"/>
  <c r="A13" i="4" s="1"/>
  <c r="A14" i="4" s="1"/>
  <c r="A15" i="4" s="1"/>
  <c r="A16" i="4" s="1"/>
  <c r="A17" i="4" s="1"/>
  <c r="A18" i="4" s="1"/>
  <c r="A19" i="4" s="1"/>
  <c r="A5" i="4"/>
  <c r="A6" i="4" s="1"/>
  <c r="A7" i="4" s="1"/>
  <c r="C5" i="10" l="1"/>
  <c r="F2" i="4"/>
  <c r="F26" i="4"/>
  <c r="C10" i="10" s="1"/>
  <c r="C9" i="10" s="1"/>
  <c r="D19" i="4"/>
  <c r="F164" i="1"/>
  <c r="F163" i="1" s="1"/>
  <c r="C25" i="3" s="1"/>
  <c r="F162" i="1"/>
  <c r="F161" i="1"/>
  <c r="F160" i="1"/>
  <c r="F159" i="1"/>
  <c r="F157" i="1"/>
  <c r="F156" i="1"/>
  <c r="F155" i="1"/>
  <c r="F154" i="1"/>
  <c r="F153" i="1"/>
  <c r="F152" i="1"/>
  <c r="F151" i="1"/>
  <c r="F150" i="1"/>
  <c r="F147" i="1"/>
  <c r="F146" i="1" s="1"/>
  <c r="C21" i="3" s="1"/>
  <c r="F145" i="1"/>
  <c r="F144" i="1"/>
  <c r="F143" i="1"/>
  <c r="F142" i="1"/>
  <c r="F141" i="1"/>
  <c r="F140" i="1"/>
  <c r="F139" i="1"/>
  <c r="F138" i="1"/>
  <c r="F136" i="1"/>
  <c r="F135" i="1"/>
  <c r="F134" i="1"/>
  <c r="F133" i="1"/>
  <c r="F132" i="1"/>
  <c r="F131" i="1"/>
  <c r="F130" i="1"/>
  <c r="F129" i="1"/>
  <c r="F126" i="1"/>
  <c r="F125" i="1"/>
  <c r="F124" i="1"/>
  <c r="F123" i="1"/>
  <c r="F122" i="1"/>
  <c r="F121" i="1"/>
  <c r="F120" i="1"/>
  <c r="F119" i="1"/>
  <c r="F117" i="1"/>
  <c r="F116" i="1" s="1"/>
  <c r="F115" i="1"/>
  <c r="F114" i="1"/>
  <c r="F113" i="1"/>
  <c r="F112" i="1"/>
  <c r="F111" i="1"/>
  <c r="F108" i="1"/>
  <c r="F107" i="1"/>
  <c r="F106" i="1"/>
  <c r="F105" i="1"/>
  <c r="F103" i="1"/>
  <c r="F102" i="1"/>
  <c r="F101" i="1"/>
  <c r="F100" i="1"/>
  <c r="F99" i="1"/>
  <c r="F98" i="1"/>
  <c r="F97" i="1"/>
  <c r="F96" i="1"/>
  <c r="F95" i="1"/>
  <c r="F94" i="1"/>
  <c r="F93" i="1"/>
  <c r="F92" i="1"/>
  <c r="F91" i="1"/>
  <c r="F90" i="1"/>
  <c r="F89" i="1"/>
  <c r="F88" i="1"/>
  <c r="F86" i="1"/>
  <c r="F85" i="1" s="1"/>
  <c r="C13" i="3" s="1"/>
  <c r="F84" i="1"/>
  <c r="F83" i="1"/>
  <c r="F82" i="1"/>
  <c r="F81" i="1"/>
  <c r="F79" i="1"/>
  <c r="F78" i="1"/>
  <c r="F77" i="1"/>
  <c r="F76" i="1"/>
  <c r="F75" i="1"/>
  <c r="F74" i="1"/>
  <c r="F73" i="1"/>
  <c r="F72" i="1"/>
  <c r="F71" i="1"/>
  <c r="F70" i="1"/>
  <c r="F69" i="1"/>
  <c r="F68" i="1"/>
  <c r="F67" i="1"/>
  <c r="F66" i="1"/>
  <c r="F65" i="1"/>
  <c r="F64" i="1"/>
  <c r="F63" i="1"/>
  <c r="F61" i="1"/>
  <c r="F60" i="1"/>
  <c r="F59" i="1"/>
  <c r="F58" i="1"/>
  <c r="F57" i="1"/>
  <c r="F56" i="1"/>
  <c r="F55" i="1"/>
  <c r="F54" i="1"/>
  <c r="F53" i="1"/>
  <c r="F51" i="1"/>
  <c r="F50" i="1"/>
  <c r="F49" i="1"/>
  <c r="F48" i="1"/>
  <c r="F47" i="1"/>
  <c r="F46" i="1"/>
  <c r="F45" i="1"/>
  <c r="F44" i="1"/>
  <c r="F42" i="1"/>
  <c r="F41" i="1"/>
  <c r="F40" i="1"/>
  <c r="F39" i="1"/>
  <c r="F38" i="1"/>
  <c r="F37" i="1"/>
  <c r="F36" i="1"/>
  <c r="F35" i="1"/>
  <c r="F34" i="1"/>
  <c r="F33" i="1"/>
  <c r="F32" i="1"/>
  <c r="F31" i="1"/>
  <c r="F30" i="1"/>
  <c r="F29" i="1"/>
  <c r="F28" i="1"/>
  <c r="F26" i="1"/>
  <c r="F25" i="1"/>
  <c r="F24" i="1" s="1"/>
  <c r="C7" i="3" s="1"/>
  <c r="F23" i="1"/>
  <c r="F22" i="1"/>
  <c r="F21" i="1"/>
  <c r="F20" i="1"/>
  <c r="F19" i="1"/>
  <c r="F18" i="1"/>
  <c r="F17" i="1"/>
  <c r="F16" i="1"/>
  <c r="F15" i="1"/>
  <c r="F14" i="1"/>
  <c r="F13" i="1"/>
  <c r="F12" i="1"/>
  <c r="F11" i="1"/>
  <c r="F10" i="1"/>
  <c r="F9" i="1"/>
  <c r="F8" i="1"/>
  <c r="F7" i="1"/>
  <c r="F6" i="1"/>
  <c r="F5" i="1"/>
  <c r="F3" i="1" s="1"/>
  <c r="C6" i="3" s="1"/>
  <c r="C11" i="10" l="1"/>
  <c r="C12" i="10" s="1"/>
  <c r="C13" i="10" s="1"/>
  <c r="F158" i="1"/>
  <c r="C24" i="3" s="1"/>
  <c r="F137" i="1"/>
  <c r="C20" i="3" s="1"/>
  <c r="F80" i="1"/>
  <c r="C12" i="3" s="1"/>
  <c r="F104" i="1"/>
  <c r="C15" i="3" s="1"/>
  <c r="F27" i="1"/>
  <c r="C8" i="3" s="1"/>
  <c r="F62" i="1"/>
  <c r="C11" i="3" s="1"/>
  <c r="F87" i="1"/>
  <c r="C14" i="3" s="1"/>
  <c r="F118" i="1"/>
  <c r="C17" i="3" s="1"/>
  <c r="F43" i="1"/>
  <c r="C9" i="3" s="1"/>
  <c r="F52" i="1"/>
  <c r="C10" i="3" s="1"/>
  <c r="F149" i="1"/>
  <c r="C23" i="3" s="1"/>
  <c r="C19" i="3"/>
  <c r="C18" i="3" s="1"/>
  <c r="C16" i="3"/>
  <c r="C22" i="3" l="1"/>
  <c r="C5" i="3"/>
  <c r="C26" i="3" s="1"/>
  <c r="C27" i="3" l="1"/>
  <c r="C3" i="12"/>
  <c r="C28" i="3" l="1"/>
  <c r="C5" i="12" s="1"/>
  <c r="C4" i="12"/>
</calcChain>
</file>

<file path=xl/sharedStrings.xml><?xml version="1.0" encoding="utf-8"?>
<sst xmlns="http://schemas.openxmlformats.org/spreadsheetml/2006/main" count="650" uniqueCount="397">
  <si>
    <t>Naručitelj:</t>
  </si>
  <si>
    <t>PRIPREMNI RADOVI</t>
  </si>
  <si>
    <t>ZEMLJANI RADOVI</t>
  </si>
  <si>
    <t>KOLNIČKA KONSTRUKCIJA</t>
  </si>
  <si>
    <t>NOGOSTUPI</t>
  </si>
  <si>
    <t>BETONSKI RADOVI</t>
  </si>
  <si>
    <t>OPREMA CESTE</t>
  </si>
  <si>
    <t>PDV (25%):</t>
  </si>
  <si>
    <t>SVEUKUPNO:</t>
  </si>
  <si>
    <t>kg</t>
  </si>
  <si>
    <t>m3</t>
  </si>
  <si>
    <t>m1</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</si>
  <si>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Obračun je po m2 očišćene zarasle površine. Izvedba, kontrola kakvoće i obračun prema OTU 1-03.1.</t>
  </si>
  <si>
    <t>m2</t>
  </si>
  <si>
    <t>kom</t>
  </si>
  <si>
    <t xml:space="preserve">Izdizanje okana komunalnih ili drugih instalacija s ugradnjom novih poklopaca nosivosti 250 KN.  Jedinična cijena obuhvaća vađenje poklopca i okvira poklopca, utovar i prijevoz na odlagalište, dobetoniranje stjenki okna na novu visinu, ugradnju novih poklopaca s novim okvirom, prethodno čišćenje postojećih okana te sav ostali rad, opremu i materijal potreban za potpuno dovršenje stavke. Obračun je po komadu izdignutog okna. </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</si>
  <si>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</si>
  <si>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Izrada nasipa (uključuje nabavu materijala) od drobljenog kamenog materijala 0-63 mm.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</si>
  <si>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Prijevoz na stalno odlagalište iskopanog i utovarenog materijala kategorije "C", na mjesto oporabe ili zbrinjavanja.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</si>
  <si>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Izrada posteljice od miješanih materijala, Sz≥100 %, Ms≥35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</si>
  <si>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Izrada bitumenskog međusloja za sljepljivanje asfaltnih slojeva s bitumenskom emulzijom u količini od 0,30 kg/m2.  U cijeni su sadržani svi troškovi nabave materijala, prijevoz, oprema i sve ostalo što je potrebno za potpuno izvođenje radova. Obračun je po m2 stvarno poprskane površine. Izvedba, kontrola kakvoće i obračun prema OTU 6-01.</t>
  </si>
  <si>
    <t>Ugradnja rubnjaka (na podlozi od betona klase C 16/20) od predgotovljenih betonskih elemenata klase C 40/50, dimenzija 15/25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</si>
  <si>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 xml:space="preserve">Izrada nosivog sloja (Ms≥60 MN/m2) od drobljenog kamenog materijala, najvećeg zrna 31,5 mm  , debljine 15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</si>
  <si>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Prijevoz na stalno odlagalište iskopanog i utovarenog materijala kategorije "B", na mjesto oporabe ili zbrinjavanja.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</si>
  <si>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 xml:space="preserve">Izrada armiranih betonskih pasica od betona klase C 30/37, dimenzija prema projektu. Stavka obuhvaća monolitnu izradu armiranih betonskih pasica od betona prema detaljima iz projekta. U cijeni je uključena nabava betona, umetaka, mase za zalijevanje i ostalih potrebnih materijala, svi prijevozi i prijenosi, privremeno skladištenje, planiranje i zbijanje podloge, postavljanje i demontaža potrebne oplate, rad na ugradnji i njezi betona, izrada i obrada razdjelnica kao i svi pomoćnim radovi, oprema i materijali za potpuno dovršenje betonskih pasica. Armatura se obračunava posebno. Obračun je po m1 izvedene armirane betonske pasice. </t>
  </si>
  <si>
    <t>Nabava, prijevoz i ugradnja  mrežaste armature B500B, Q166.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</si>
  <si>
    <t>Nabava, prijevoz i postavljanje stupova od FeZn cijevi, Ø 60,3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t>
  </si>
  <si>
    <t>Izrada razdjelne crte bijele boje pune, s retroreflektivnim zrncima klase II, širine 15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</si>
  <si>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Strojni široki iskop tla  na trasi, u materijalu kategorije "B".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</si>
  <si>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</si>
  <si>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1.1</t>
  </si>
  <si>
    <t xml:space="preserve">Zaštita podzemnih instalacija PVC polucijevima ɸ 100-150 mm sa betoniranjem zaštitnog sloja betonom C 12/15. Stavka obuhvaća sav potreban rad, opremu i materijal potreban za potpuno dovršenje stavke.  Obračun po m1. </t>
  </si>
  <si>
    <t>Ugradnja rubnjaka (na podlozi od betona klase C 16/20)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</si>
  <si>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1.2</t>
  </si>
  <si>
    <t>komplet</t>
  </si>
  <si>
    <t>Uklanjanje drveća i panjeva Ø 10-30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 Izvedba, kontrola kakvoće i obračun prema OTU 1-03.1.</t>
  </si>
  <si>
    <t>Strojni široki iskop tla  na trasi, u materijalu kategorije "A".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</si>
  <si>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Strojni površinski iskop humusa s prebacivanjem na stalno odlagalište, s utovarom i prijevozom na mjesto oporabe ili zbrinjavanja.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privremenom ili stalnom odlagalištu. Izvedba, kontrola kakvoće i obračun prema OTU 2-01.</t>
  </si>
  <si>
    <t>Prijevoz na stalno odlagalište iskopanog i utovarenog materijala kategorije "A", na mjesto oporabe ili zbrinjavanja.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</si>
  <si>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 xml:space="preserve">Izrada projekta privremene regulacije prometa - 3 primjerka. Projekt treba izraditi u skladu s zakonskim odredbama.  </t>
  </si>
  <si>
    <t>Rušenje i uklanjanje postojeće pješačke staze debljine 20-25 cm.  Ovaj rad obuhvaća rušenje i uklanjanje postojeće pješačke staze te utovar i prijevoz na odlagalište. Obračun je po m2 porušene i ukonjene pješačke staze. Izvedba, kontrola kakvoće i obračun prema OTU 1-03.2.</t>
  </si>
  <si>
    <t>Lociranje komunalnih instalacija i priključaka (m1) postojećih instalacija.  Rad obuhvaća lociranje komunalnih instalacija i priključaka, koji su sastavni dio buduće prometnice ili koji tijekom gradnje prometnice mogu biti ugroženi. Jedinična cijena obuhvaća sav rad, opremu i materijal potreban za potpuno dovršenje stavke uključujući i eventualne izlaske ovlaštenog predstavnika vlasnika vodova. Izvedba, kontrola kakvoće i obračun prema OTU 1-03.5.</t>
  </si>
  <si>
    <t>1.1.1</t>
  </si>
  <si>
    <t>1.1.2</t>
  </si>
  <si>
    <t>1.1.3</t>
  </si>
  <si>
    <t>1.1.4</t>
  </si>
  <si>
    <t>1.1.5</t>
  </si>
  <si>
    <t>1.1.6</t>
  </si>
  <si>
    <t>1.1.7</t>
  </si>
  <si>
    <t>1.1.8</t>
  </si>
  <si>
    <t>1.1.9</t>
  </si>
  <si>
    <t>1.1.10</t>
  </si>
  <si>
    <t>1.1.11</t>
  </si>
  <si>
    <t>1.1.12</t>
  </si>
  <si>
    <t>1.1.13</t>
  </si>
  <si>
    <t>1.1.14</t>
  </si>
  <si>
    <t>1.2.1</t>
  </si>
  <si>
    <t>1.2.2</t>
  </si>
  <si>
    <t>1.3</t>
  </si>
  <si>
    <t>1.3.1</t>
  </si>
  <si>
    <t>1.3.2</t>
  </si>
  <si>
    <t>1.3.3</t>
  </si>
  <si>
    <t>1.3.4</t>
  </si>
  <si>
    <t>1.3.5</t>
  </si>
  <si>
    <t>1.3.6</t>
  </si>
  <si>
    <t>1.3.7</t>
  </si>
  <si>
    <t>1.3.8</t>
  </si>
  <si>
    <t>1.3.9</t>
  </si>
  <si>
    <t>1.4</t>
  </si>
  <si>
    <t>1.4.1</t>
  </si>
  <si>
    <t>1.4.2</t>
  </si>
  <si>
    <t>1.4.3</t>
  </si>
  <si>
    <t>1.4.4</t>
  </si>
  <si>
    <t>1.4.5</t>
  </si>
  <si>
    <t>1.5</t>
  </si>
  <si>
    <t>1.5.1</t>
  </si>
  <si>
    <t>1.5.2</t>
  </si>
  <si>
    <t>1.5.3</t>
  </si>
  <si>
    <t>1.5.4</t>
  </si>
  <si>
    <t>1.6</t>
  </si>
  <si>
    <t>1.6.1</t>
  </si>
  <si>
    <t>1.7</t>
  </si>
  <si>
    <t>1.7.1</t>
  </si>
  <si>
    <t>1.7.2</t>
  </si>
  <si>
    <t>1.7.3</t>
  </si>
  <si>
    <t>1.7.4</t>
  </si>
  <si>
    <t>1.8</t>
  </si>
  <si>
    <t>1.8.1</t>
  </si>
  <si>
    <t>1.9</t>
  </si>
  <si>
    <t>1.9.1</t>
  </si>
  <si>
    <t>1.9.2</t>
  </si>
  <si>
    <t xml:space="preserve">Izrada nosivog sloja (Ms≥100 MN/m2) od drobljenog kamenog materijala, najvećeg zrna 63 mm,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</si>
  <si>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Vađenje, demontiranje i izmještanje prometnih znakova i reklamnih ploča.  Ovaj rad obuhvaća vađenje i pažljivo demontiranje prometnih znakova i reklamnih ploča radi ponovne montaže, utovar i prijevoz na privremeno odlagalište, utovar i prijevoz do mjesta ugradnje, iskop za temelje, betoniranje temelja i ponovnu montažu istih. Obračun je po komadu demontiranih i ponovno montiranih znakova i ploča.  Izvedba, kontrola kakvoće i obračun prema OTU 1-03.2.</t>
  </si>
  <si>
    <t>Izrada strelica za označavanje dva smjera (H21) bijele boje s retroreflektivnim zrncima klase II, dužine 5,0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komadu izvedenih oznaka. Izvedba, kontrola kakvoće i obračun prema OTU 9-02 i 9-02.3.</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</si>
  <si>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Izvedba, kontrola kakvoće i obračun prema OTU 1-02.</t>
  </si>
  <si>
    <t>km</t>
  </si>
  <si>
    <t>Rušenje i uklanjanje postojećih betonskih pasica širine 30 cm. Ovaj rad obuhvaća rušenje i uklanjanje postojećih betonskih pasica te utovar i prijevoz materijala na odlagalište. Obračun je po m1 porušenih i uklonjenih betonskih pasica.  Izvedba, kontrola kakvoće i obračun prema OTU 1-03.2.</t>
  </si>
  <si>
    <t>Izrada bankina od zrnatog kamenog materijala širine 50 cm, debljine 35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</si>
  <si>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 xml:space="preserve">Glodanje asfaltnih slojeva postojećeg kolnika debljine 2-4 cm.  Ovaj rad obuhvaća glodanje postojeće kolničke konstrukcije te utovar i prijevoz na odlagalište. Obračun je po m2 glodane kolničke konstrukcije.  </t>
  </si>
  <si>
    <t>Rušenje i uklanjanje postojeće kolničke konstrukcije debljine 15-20 cm, s utovarom i prijevozom na mjesto oporabe ili zbrinjavanja.  Obračun je po m2 porušene i ukonjene kolničke konstrukcije. Izvedba, kontrola kakvoće i obračun prema OTU 1-03.2.</t>
  </si>
  <si>
    <t>VERTIKALNA SIGNALIZACIJA</t>
  </si>
  <si>
    <t>HORIZONTALNA SIGNALIZACIJA</t>
  </si>
  <si>
    <t>Izrada razdjelne crte bijele boje isprekidane, punog/praznog polja 1/1 m, s retroreflektivnim zrncima klase II, širine 15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</si>
  <si>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1.1.15</t>
  </si>
  <si>
    <t>1.1.16</t>
  </si>
  <si>
    <t>1.1.17</t>
  </si>
  <si>
    <t>1.1.18</t>
  </si>
  <si>
    <t>1.1.19</t>
  </si>
  <si>
    <t>1.1.20</t>
  </si>
  <si>
    <t>1.3.10</t>
  </si>
  <si>
    <t>1.3.11</t>
  </si>
  <si>
    <t>1.3.12</t>
  </si>
  <si>
    <t>1.3.13</t>
  </si>
  <si>
    <t>1.3.14</t>
  </si>
  <si>
    <t>1.3.15</t>
  </si>
  <si>
    <t>1.4.6</t>
  </si>
  <si>
    <t>1.4.7</t>
  </si>
  <si>
    <t>1.4.8</t>
  </si>
  <si>
    <t>1.5.5</t>
  </si>
  <si>
    <t>1.5.6</t>
  </si>
  <si>
    <t>1.5.7</t>
  </si>
  <si>
    <t>1.5.8</t>
  </si>
  <si>
    <t>1.5.9</t>
  </si>
  <si>
    <t>1.6.2</t>
  </si>
  <si>
    <t>1.6.3</t>
  </si>
  <si>
    <t>1.6.4</t>
  </si>
  <si>
    <t>1.6.5</t>
  </si>
  <si>
    <t>1.6.6</t>
  </si>
  <si>
    <t>1.6.7</t>
  </si>
  <si>
    <t>1.6.8</t>
  </si>
  <si>
    <t>1.6.9</t>
  </si>
  <si>
    <t>1.6.10</t>
  </si>
  <si>
    <t>1.6.11</t>
  </si>
  <si>
    <t>1.6.12</t>
  </si>
  <si>
    <t>1.6.13</t>
  </si>
  <si>
    <t>1.6.14</t>
  </si>
  <si>
    <t>1.6.15</t>
  </si>
  <si>
    <t>1.6.16</t>
  </si>
  <si>
    <t>1.6.17</t>
  </si>
  <si>
    <t>1.9.3</t>
  </si>
  <si>
    <t>1.9.4</t>
  </si>
  <si>
    <t>1.9.5</t>
  </si>
  <si>
    <t>1.9.6</t>
  </si>
  <si>
    <t>1.9.7</t>
  </si>
  <si>
    <t>1.9.8</t>
  </si>
  <si>
    <t>1.9.9</t>
  </si>
  <si>
    <t>1.9.10</t>
  </si>
  <si>
    <t>1.9.11</t>
  </si>
  <si>
    <t>1.9.12</t>
  </si>
  <si>
    <t>1.9.13</t>
  </si>
  <si>
    <t>1.9.14</t>
  </si>
  <si>
    <t>1.9.15</t>
  </si>
  <si>
    <t>1.9.16</t>
  </si>
  <si>
    <t>1.10</t>
  </si>
  <si>
    <t>1.10.1</t>
  </si>
  <si>
    <t>1.10.2</t>
  </si>
  <si>
    <t>1.10.3</t>
  </si>
  <si>
    <t>1.10.4</t>
  </si>
  <si>
    <t>1.10.5</t>
  </si>
  <si>
    <t>1.10.6</t>
  </si>
  <si>
    <t>1.10.7</t>
  </si>
  <si>
    <t>1.10.8</t>
  </si>
  <si>
    <t>1.10.9</t>
  </si>
  <si>
    <t>1.10.10</t>
  </si>
  <si>
    <t>1.10.11</t>
  </si>
  <si>
    <t>1.11</t>
  </si>
  <si>
    <t>1.11.1</t>
  </si>
  <si>
    <t>1.12</t>
  </si>
  <si>
    <t>1.12.1</t>
  </si>
  <si>
    <t>1.12.2</t>
  </si>
  <si>
    <t>1.12.3</t>
  </si>
  <si>
    <t>1.12.4</t>
  </si>
  <si>
    <t>1.12.5</t>
  </si>
  <si>
    <t>1.12.6</t>
  </si>
  <si>
    <t>1.12.7</t>
  </si>
  <si>
    <t>1.12.8</t>
  </si>
  <si>
    <t>2</t>
  </si>
  <si>
    <t>2.1</t>
  </si>
  <si>
    <t>2.1.1</t>
  </si>
  <si>
    <t>2.1.2</t>
  </si>
  <si>
    <t>2.1.3</t>
  </si>
  <si>
    <t>2.1.4</t>
  </si>
  <si>
    <t>2.1.5</t>
  </si>
  <si>
    <t>2.1.6</t>
  </si>
  <si>
    <t>2.1.7</t>
  </si>
  <si>
    <t>2.1.8</t>
  </si>
  <si>
    <t>2.2</t>
  </si>
  <si>
    <t>2.2.1</t>
  </si>
  <si>
    <t>2.2.2</t>
  </si>
  <si>
    <t>2.2.3</t>
  </si>
  <si>
    <t>2.2.4</t>
  </si>
  <si>
    <t>2.2.5</t>
  </si>
  <si>
    <t>2.2.6</t>
  </si>
  <si>
    <t>2.2.7</t>
  </si>
  <si>
    <t>2.2.8</t>
  </si>
  <si>
    <t>2.3</t>
  </si>
  <si>
    <t>2.3.1</t>
  </si>
  <si>
    <t>3</t>
  </si>
  <si>
    <t>3.1</t>
  </si>
  <si>
    <t>3.1.1</t>
  </si>
  <si>
    <t>3.1.2</t>
  </si>
  <si>
    <t>3.1.3</t>
  </si>
  <si>
    <t>3.1.4</t>
  </si>
  <si>
    <t>3.1.5</t>
  </si>
  <si>
    <t>3.1.6</t>
  </si>
  <si>
    <t>3.1.7</t>
  </si>
  <si>
    <t>3.1.8</t>
  </si>
  <si>
    <t>3.2</t>
  </si>
  <si>
    <t>3.2.1</t>
  </si>
  <si>
    <t>3.2.2</t>
  </si>
  <si>
    <t>3.2.3</t>
  </si>
  <si>
    <t>3.2.4</t>
  </si>
  <si>
    <t>3.3</t>
  </si>
  <si>
    <t>3.3.1</t>
  </si>
  <si>
    <t xml:space="preserve">Izvedbeni projekt  - Stavka uključuje izradu izvedbenog projekta za cijelu građevinu. Izvedbeni projekt treba izraditi u skladu s glavnim projektom, s odredbama propisa i zakona, te eventualnim revizijama, kojim je obuhvaćeno: 
- tehnički opis, prokram kontrole i osiguranja kvalitete, dimenzioniranje kolničke konstrukcije, obračun zemljanih masa i troškovnik; 
- položajni nacrt ceste s iskolčenjem, položajni nacrt odvodnje, položajni nacrt horizontalne i vertikalne prometne signalizacije, uzdužne, normalne i karakteristične profile i izvedbeni detalji
Jedan primjerak troškovnika ispuniti s projektantskim cijenama.  Obračun po kompletu projekta. </t>
  </si>
  <si>
    <t xml:space="preserve">Geodetski snimak izvedenog stanja. Geodetski snimak izvedenog stanja potrebno je dostaviti u pet (5) primjeraka i jedan (1) primjerak u elektronskoj kopiji na CD-u.  Pri izradi snimka izvedenog stanja treba se držati važećih zakona i propisa.  </t>
  </si>
  <si>
    <t>Uklanjanje postojeće betonske kolničke konstrukcije debljine 15-20 cm, s utovarom i prijevozom na mjesto oporabe ili zbrinjavanja. Rad obuhvaća strojno razbijanje  postojeće betonske kolničke konstrukcije, uključivo rezanje eventualne armature betonskog kolnika, te usitnjavanje na komade prikladne za utovar i prijevoz. Obračun je po kvadratnom metru na propisani način uklonjene i odvezene betonske kolničke konstrukcije. Izvedba, kontrola kakvoće i obračun prema OTU 1-03.2.</t>
  </si>
  <si>
    <t>Rušenje i uklanjanje postojećih rubnjaka s utovarom i prijevozom na mjesto oporabe ili zbrinjavanja.  Obračun je po m1 porušenih i ukonjenih rubnjaka. Izvedba, kontrola kakvoće i obračun prema OTU 1-03.2.</t>
  </si>
  <si>
    <t>Rušenje i uklanjanje postojećih potpornih zidova, armiranobetonskih, koji se ne uklapaju u projektiranu trasu novog nogostupa i oborinske odvodnje. Stavka obuhvaća uklanjanje postojećih potpornih zidova, te utovar, odvoz i istovar i trajno deponiranje porušenog materijala. Radove treba obaviti bez nanošenja štete na ostalim objektima i posjedima uz cestu.  Obračun je po m3 porušenog materijala.       Izvedba, kontrola kakvoće i obračun prema OTU 1-03.4</t>
  </si>
  <si>
    <t>Rušenje i uklanjanje niskog kamenog zidića širine 40 cm. Ovaj rad obuhvaća rušenje i uklanjanje postojećih niskih kamenih zidića te utovar i prijevoz materijala na odlagalište. Obračun je po m1 porušenih i uklonjenih zidića. Izvedba, kontrola kakvoće i obračun prema OTU 1-03.2.</t>
  </si>
  <si>
    <t>Rušenje i uklanjanje niskog kamenog zidića širine 50 cm, s utovarom i prijevozom na mjesto oporabe ili zbrinjavanja.  Obračun je po m3 porušenih i uklonjenih zidića. Izvedba, kontrola kakvoće i obračun prema OTU 1-03.2.</t>
  </si>
  <si>
    <t>Rušenje zgrada   betonskih s betonskim ili armiranobetonskim temeljima, zidovima i stropnim konstrukcijama.  U cijenu je uključeno rušenje; vađenje temelja; odabir, utovar, prijevoz i pospremanje upotrebljivog materijala; čišćenje gradilišta te utovar i prijevoz otpadnog materijala na odlagalište, ili ako je podoban, u nasip. Obračun je u četvornim metrima bruto razvijene površine stvarno porušenih objekata, mjereno s vanjske strane zidova.  Izvedba, kontrola kakvoće i obračun prema OTU 1-03.3.</t>
  </si>
  <si>
    <t xml:space="preserve">Rušenje i uklanjanje postojećih okana. Stavka obuhvaća razbijanje, vađenje, utovar i prijevoz građevnog otpadnog materijala na deponiju. Obračun je po komadu kompletno uklonjenog okna. </t>
  </si>
  <si>
    <t>Rušenje i uklanjanje postojećih ograda s betonskim parapetom.  Ovaj rad obuhvaća rušenje postojećih ograda (temelja, zidova, stupova ograde, ispune polja između stupova), zatrpavanje i planiranje rupa te utovar i prijevoz porušenog materijala na odlagalište. Obračun je po m1 porušene i uklonjene ograde.  Izvedba, kontrola kakvoće i obračun prema OTU 1-03.2.</t>
  </si>
  <si>
    <t>Zidanje suhozida s površinskom oblogom u cementnom mortu ugradnjom krupnog lomljenog kamena. Kamen treba biti minimalne dimenzije veće od 20 cm. Ugrađuje se kao suhozid u slojevima tako da se osigura stabilnost. U površinskom dijelu kamen se ugrađuje zidanjem u cementnom mortu. U cijenu je uključena nabava i doprema kamena i morta, probiranje, obrada i čišćenje kamena, vlaženje kamena, rad na ugradnji, ugradnja procjednica, svi prijevozi i prijenosi te sav ostali rad, oprema i materijal potrebni za potpuno dovršenje stavke.  Obračun je po m3 izgrađenog zida. Izvedba, kontrola kakvoće i obračun prema OTU 4-01.</t>
  </si>
  <si>
    <t>DEMONTAŽNI RADOVI</t>
  </si>
  <si>
    <t xml:space="preserve">Dovođenje postojeće instalacije cestovne rasvjete u beznaponsko stanje - odspajanje pojnih kabela iz trafostanice i vađenje uložaka osigurača u ormarima cestovne rasvjete. Jedinična cijena obuhvaća sav rad i opremu potrebnu za kompletno dovršenje stavke.  </t>
  </si>
  <si>
    <t xml:space="preserve">Demontaža postojećeg stupa cestovne rasvjete, koji se nalaze u zoni izgradnje i koji se neće koristiti budući da je ustanovljeno da se ne mogu koristiti a koja obuhvaća slijedeće: 
- odspajanje strujnih krugova na pojnim točkama
- odspajanje kabela u stupovima
- demontažu stupova u cjelosti (stupne razdjelnice, svjetiljke) sve uz pomoć hidrauličke dizalice te odvoz demontiranih stupova i svjetiljki  na skladište investitora  te zapisnička predaja investitoru demontiranih stupova i opreme
- strojno razbijanje postojećih betonskih temelja stupova te odvoz komada betona na gradsku deponiju. Stavka obuhvaća demontažu, odspajanje, ponovno polaganje kabela, spojnicu za spoj novog i starog kabela do Al 25mm2, spajanja novog stupa rasvjete, te potrebna mjerenja. Obračun po kompletu. </t>
  </si>
  <si>
    <t>Izrada nasipa materijalom iz iskopa B kategorije, Sz≥100 %, Ms≥40 MN/m2, s prethodnim drobljenjem materijala, lokalnim transportom, strojnim nasipanjem i razastiranjem, prema potrebi vlaženjem ili sušenjem, planiranjem nasipnih slojeva debljine i nagiba prema projektu odnosno utvrđenih pokusnom dionicom, te zbijanjem s odgovarajućim sredstvima, a prema odredbama OTU.  Obračun se mjeri u kubičnim metrima stvarno ugrađenog i zbijenog nasipa, a u cijenu je uključen sav rad na izradi nasipa te planiranje pokosa nasipa i čišćenje okoline, sav ostali rad, transporti i oprema, kao i ispitivanja i kontrola kakvoće. Izvedba, kontrola kakvoće i obračun prema OTU 2-09.</t>
  </si>
  <si>
    <t>Uređenje slabo nosivog temeljnog tla i posteljice polaganjem  netkanog geotekstila, vlačne sile &gt; 25 Kn/m.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</si>
  <si>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Izrada bankina od zrnatog kamenog materijala širine 35 cm, debljine 25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</si>
  <si>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Izrada berme od zrnatog kamenog materijala širine 70 cm, debljine 30 cm. Berma se izvodi na uredno izvedenoj i preuzetoj podlozi, veličine zrna 0-31,5 mm, širine i debljine u zbijenom stanju prema projektu, a ovisno o debljini kolničke konstrukcije.U cijenu je uključena nabava i prijevoz potrebnog materijala, razastiranje, grubo i fino planiranje, te zbijanje do tražene zbijenosti, debljine sloja i nagiba prema projektu i svi potrebni strojevi za dovršenje stavke. Obračun je u m1 izrađene berme debljine i širine određene projektom. Izvedba, kontrola kakvoće i obračun prema OTU 2-16. i 2-16.1.</t>
  </si>
  <si>
    <t>Izrada berme od betona klase C16/20 širine 60 cm, debljine 10 cm. Berma se izvodi na uredno izvedenoj i preuzetoj podlozi, širine i debljine prema projektu, a ovisno o debljini kolničke konstrukcije. U cijenu je uključena nabava i prijevoz potrebnog materijala, debljine sloja i nagiba prema projektu i svi potrebni strojevi za dovršenje stavke. Obračun je u m1 izrađene berme debljine i širine određene projektom. Izvedba, kontrola kakvoće i obračun prema OTU 2-16.2.</t>
  </si>
  <si>
    <t>Izrada nosivog sloja (srednje prometno opterećenje) AC 22 base 50/70 AG6 M3,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</si>
  <si>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t>Izrada izravnavajućeg nosivog sloja (srednje prometno opterećenje) AC 22 base 50/70 AG6 M3, minimalne tehnološke debljine 30 mm.  U cijeni su sadržani svi troškovi nabave materijala, proizvodnje i ugradnje asfaltne mješavine, prijevoz, oprema i sve ostalo potrebno za potpuno izvođenje radova. Obračun je po m3 ugrađenog nosivog sloja.  Izvedba i kontrola kakvoće prema (HRN EN 13108-1)  i tehničkim svojstvima i zahtjevima za građevne proizvode za proizvodnju asfaltnih mješavina i za asfaltne slojeve kolnika.</t>
  </si>
  <si>
    <t>Izrada habajućeg sloja (srednje prometno opterećenje) AC 11 surf  35/50 AG3 M3,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</si>
  <si>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Betoniranje podložnog sloja betonom klase C 16/20. Betoniranje podložnog sloja betonom debljine prema dimenzijama iz projekta na zbijenu, ispitanu i preuzetu podlogu od strane nadzornog inženjera. Obračun je po m3 ugrađenog sloja betona dimenzija prema projektu, a u cijeni je uključena nabava betona, svi prijevozi i prijenosi, eventualno potrebne oplate i skele, rad na ugradnji i njezi betona, eventualno crpljenje, te sav drugi potrebni rad, oprema i materijal. Izvedba, kontrola kakvoće i obračun prema OTU  4-01., 7-01. i 7-01.4.</t>
  </si>
  <si>
    <t xml:space="preserve">Strojni iskop rovova  u materijalu "B" kategorije , širine rova od 0,4 do 0,6 m, dubine rova od 0,6 do 0,9 m.  Jedinična cijena obuhvaća iskop i sve pomoćne radove (oplate, crpljenja vode, vertikalne prijenose, privremeno odlaganje i sl.), čišćenje i planiranje dna rova, utovar viška materijala u prijevozno sredstvo. Obračun je m3 po stvarno iskopanog rova u sraslom tlu. </t>
  </si>
  <si>
    <t xml:space="preserve">Zaštitne plastične cijevi PVC, DN 110 mm. Zaštitne plastične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  </t>
  </si>
  <si>
    <t xml:space="preserve">Zaštitne plastične cijevi PEHD, DN 50 mm. Zaštitne plastične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  </t>
  </si>
  <si>
    <t xml:space="preserve">Ugradnja montažnih kabelskih zdenaca veličine MZ D1-P/150 kN.  Jedinična cijena obuhvaća nabavu, prijevoz i ugradnju kabelskih zdenaca, poklopaca i eventualno potrebnih metalnih nosača kabela, zasipavanje materijalom iz iskopa te sav ostali rad, oprema i materijal potreban za potpuno dovršenje stavke. Obračun je po kom postavljenog zdenca. </t>
  </si>
  <si>
    <t xml:space="preserve">Postavljanje tipskih betonskih elemenata (uključivo s podlogom), na tamponsku podlogu prema detalju iz projekta, dimenzija 20x20x6 cm, tip kao "Semmelrock" model PASTELLA ili jednakovrijedno, boja siva granit, površina prana.  Jedinična cijena obuhvaća nabavu, prijevoz i polaganje betonskih elemenata te sav ostali rad, opremu i materijal potreban za potpuno dovršenje stavke. Obračun je po m2 popločane površine. </t>
  </si>
  <si>
    <t>POTPORNI I OBLOŽNI ZIDOVI</t>
  </si>
  <si>
    <t>Strojni iskop za temelje i građevne jame u materijalu kategorije "B", širine do 2 m, dubine do 2 m. Dimenzija prema odredbama projekta s poravnanjem dna.  Rad se mjeri u kubičnim metrima stvarno iskopanog materijala, mjereno u sraslom stanju, a u jediničnu cijenu uključen je iskop, poravnanje dna, razupiranje, eventualno crpljenje oborinske i podzemne vode, vertikalni prijenos s odlaganjem iskopanog materijala, zatrpavanje temelja i nabijanje tla oko temelja i utovar viška iskopa nakon zatrpavanja u prijevozno sredstvo, kao i uređenje i čišćenje terena. Eventualni dodatni iskop zbog nedovoljne nosivosti temeljnog tla obračunava se kao i projektirani.  Izvedba, kontrola kakvoće i obračun prema OTU 2-04. i 4-01.</t>
  </si>
  <si>
    <t xml:space="preserve">Dogradnja nosivog sloja  od drobljenog kamenog materijala, najvećeg zrna 31,5 mm  , promjenjive debljine 15 cm. Ovaj sloj se izvodi na mjestima gdje je predviđena nadogradnja postojećeg nosivog sloja od kamenog materijala.
  U cijenu je uključena nabava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</si>
  <si>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Betoniranje podložnog sloja. Betoniranje podložnog sloja betonom klase C 12/15 debljine prema dimenzijama iz projekta na zbijenu, ispitanu i preuzetu podlogu od strane nadzornog inženjera. Obračun je po m3 ugrađenog sloja betona dimenzija prema projektu, a u cijeni je uključena nabava betona, svi prijevozi i prijenosi, eventualno potrebne oplate i skele, rad na ugradnji i njezi betona, eventualno crpljenje, te sav drugi potrebni rad, oprema i materijal. Izvedba, kontrola kakvoće i obračun prema OTU  4-01., 7-01. i 7-01.4.</t>
  </si>
  <si>
    <t>Izrada temelja zidova betonom klase C 25/30. Izrada temelja zidova u svemu prema nacrtima, detaljima i uvjetima iz projekta. Obračun je po m3 ugrađenog betona prema projektu, a u cijeni je uključena nabava betona, svi prijevozi i prijenosi, izrada, montaža i demontaža oplate i skele, rad na ugradnji i njezi betona, crpljenje vode, te sav drugi  rad, oprema i materijal potrebni za potpuno dovršenje stavke. Armatura se obračunava posebno. Izvedba, kontrola kakvoće i obračun prema OTU 4-01., 7-01. i 7-01.4.</t>
  </si>
  <si>
    <t>Betoniranje zida izvan temelja betonom klase C 30/37. Betoniranje zida izvan temelja, u propisno izrađenoj i postavljenoj oplati koja osigurava položaj i mjere u svemu prema nacrtima, detaljima i uvjetima iz projekta.  Obračun je po m3 ugrađenog betona prema projektu, a u cijeni je uključena nabava betona, svi prijevozi i prijenosi, izrada, montaža i demontaža oplate i skele, rad na ugradnji i njezi betona, sav drugi rad, oprema i materijal potrebni za potpuno dovršenje stavke. Armatura se obračunava posebno. Izvedba, kontrola kakvoće i obračun prema OTU 4-01., 7-01. i 7-01.4.</t>
  </si>
  <si>
    <t xml:space="preserve">Nabava, prijevoz i ugradnja armature rebrasta armatura,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t>
  </si>
  <si>
    <t xml:space="preserve">Nabava, prijevoz i ugradnja armature armaturne mreže,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t>
  </si>
  <si>
    <t>Izrada procjednica (barbakana) od plastičnih cijevi, Ø 100 mm. Izvedba procjednica (barbakana) na mjestima prema projektu ili prema uputi nadzornog inženjera, ali ne na većem razmaku od 2 m, s pažljivom ugradnjom naročito u vrijeme ugradnje betona, kako ne bi došlo do pomicanja te kako bi ostale neoštećene i potpuno čiste.  Obračun je po m1 izvedene procjednice, a u cijeni je uključena nabava materijala, prijevoz, te rad na ugradnji u svemu prema rješenju iz projekta. Izvedba, kontrola kakvoće i obračun prema OTU 4-01.</t>
  </si>
  <si>
    <t>Izrada hidroizolacije betonskih ploha koje se zatrpavaju s hladnim bitumenskim premazom, zaštita hidroizolacije geotekstilom. Prema projektu, a u skladu s uputama proizvođača. Obračun je po m2 izvedene hidroizolacije. U jediničnoj cijeni
obuhvaćena je nabava i doprema svih potrebnih materijala, sav pomoćni materijal potreban za pripremu i nanošenje izolacijskog materijala, rad na pripremi ploha i
izolacijskog sredstva, izradi hidrizolacije i zaštite hidroizolacije. Izvedba, kontrola kakvoće i obračun prema OTU 3-05.3.3. i 3-05.3.4.</t>
  </si>
  <si>
    <t>Izrada plitkih drenaža, od perforiranih drenažnih PVC cijevi DN 150 mm, na podlozi od betona klase C 12/15. Izrada plitkih drenaža u već iskopanim rovovima, dna ispod granice smrzavanja i isplaniranog na zadani nagib iz projekta, od perforiranih drenažnih PVC cijevi, na podlozi od gline ili betona, sa ugradbom filtarskog sloja od šljunka ili tucanika granulacije 8-63 mm promjera zrna i zatrpavanje rova te utovarom i odvozom viška materijala.  U cijenu je uključeno i poravnanje dna iskopanog rova, nabava, prijevoz i prijenos materijala za izradu podloge, filterskog materijala i drenažnih cijevi i spojeva odnosno ispusta, po potrebi privremeno skladištenje materijala, rad na izradi podloge, postavljanju i spajanju drenažnih cijevi u projektiranom nagibu, izrada predviđenih vodolovnih grla ili ispusta u okolni teren, izrada filtarskog sloja sa pažljivim zbijanjem i čišćenje nakon dovršetka radova. Rad se obračunava po metru dužnom izvedenog drenažnog sustava.  Izvedba, kontrola kakvoće i obračun prema OTU 3-02.2.</t>
  </si>
  <si>
    <t>Zatrpavanje građevne jame iza zida, drobljenim kamenim materijalom 0/63 mm koji se zbija u slojevima. Stavka uključuje utovar materijala, prijevoz do građevne jame, istovar, strojno nasipanje, razastiranje, potrebno vlaženje ili sušenje, planiranje nasipnih slojeva debljine i nagiba danih u projektu te zbijanje prema odredbama OTU odgovarajućim sredstvima te čišćenje okoline. Obračun je po m3 ugrađenog materijala. Izvedba, kontrola kakvoće i obračun prema OTU 4-01.10.</t>
  </si>
  <si>
    <t>Zatrpavanje iza zidova materijalom iz iskopa. Strojno nasipanje, razastiranje, potrebno vlaženje ili sušenje, planiranje nasipnih slojeva debljine i nagiba danih u projektu te zbijanje  prema odredbama OTU  odgovarajućim sredstvima za zbijanje iza izvedenog zida i  ostalih konstrukcija po projektu (drenaže, filtarskog sloja, zaloge i sl).  U cijeni je uključen sav rad, oprema i prijenosi potrebni za potpuno dovršenje stavke te planiranje pokosa nasipa i čišćenje okoline. Izvedba, kontrola kakvoće i obračun prema OTU 2-09 i 2-09.1.</t>
  </si>
  <si>
    <t xml:space="preserve">Izrada spoja stare i nove konstrukcije u svrhu bolje povezanosti satarog i novog betona bušenjem rupa promjera Ø25 mm, duljine l = 25 cm. Stavka obuhvaća štemanje postojeće konstrukcije i bušenje rupa te zalijevanje trikosalom nakon ugradnje sidrene armature. Obračun po m1 izbušenih i zalivenih rupa. </t>
  </si>
  <si>
    <t>Izrada nadozida (s oplatom) od armiranog betona klase betona C 25/30 sa dodatkom za vodonepropusnost. Prema nacrtima, detaljima i uvjetima iz projekta. Obračun po m3 ugrađenog betona po projektiranim mjerama, a u jediničnu cijenu je uključena nabava betona, svi prijevozi i prijenosi, izrada, montaža i demontaža oplate i skele, rad na ugradnji i njezi betona, te sav drugi potrebni rad i materijal. Armatura se obračunava posebno.  Izvedba, kontrola kakvoće i obračun prema OTU 7-01.4.4.</t>
  </si>
  <si>
    <t xml:space="preserve"> Izrada zida od predgotovljenih AB elemenata ukupne mase do 2 tone po elementu.. Prijevoz, postavljanje, montaža i spajanje predgotovljenih armirano betonskih elemenata, prema detaljima u projektu. Obračun po m3 montiranih elemenata prema projektiranim mjerama. U cijeni je uključena nabava predgotovljenih armirano betonskih elemenata za potporne i obložne zidove u svemu prema nacrtima, detaljima i uvjetima iz projekta (uključivo sav rad i materijal potreban za izradu predgotovljenog elementa), utovar i prijevoz do mjesta ugradnje, s eventualnim međuskladištenjem, prijenos i privremeno pridržavanje, sidrenje ili varenje te zalivanje spojeva mortom ili betonom za povezivanje elemenata međusobno, nabavu sidara, spojnih sredstava, morta, betona, sve prijevoze i prijenose, kao sav rad, materijal i opremu potrebnu za dovršenje posla. Izvedba, kontrola kakvoće i obračun prema OTU  4-02., 7-01. i 7-01.4.</t>
  </si>
  <si>
    <t xml:space="preserve">Postavljanje betonskih elemenata za zaštitu od odrona (tip Bepo ili sl.) na podlogu od drobljenog kamenog materijala debljine 20 cm.  Stavka obuhvaća sav rad, opremu i materijal potreban za potpuno dovršenje stavke. Obračun je po m1 postavljenih betonskih elemenata. </t>
  </si>
  <si>
    <t xml:space="preserve">Prilagođavanje postojećih kolnih ulaza na projektirane (izvedene) visine - beton. Rad obuhvaća po potrebi iskop postojeće podloge kolnog prilaza, čišćenje podloge te dobavu i ugradnju betona klase C 25/30 prosječne debljine 20 cm u hrapavoj završnoj obradi. Stavka obuhvaća sav rad, opremu i materijal potreban za potpuno dovršenje stavke. Obračun po m2 prilagođenog  prilaza. </t>
  </si>
  <si>
    <t>Izrada kosih pješačkih rampi na pješačkim prijelazima širine 0.8 m, dužine 2.8 m i nagiba do 10 %, od betonskih elemenata dimenzija prema projektu. Rampe omogućuju savladavanja arhitektonskih barijera invalidnim osobama smanjene pokretljivosti tako da se s nogostupa nesmetano mogu kretati preko pješačkih prijelaza (zebre za pješake). Jedinična cijena obuhvaća izradu podloge od betona C16/20, debljine 20 cm, nabavu, prijevoz i ugradnju betonskih ploča na cementni mort debljine 3 cm te sve ostalo potrebno za potpuno dovršenje stavke, kao i čišćenje nakon završenih građevinskih radova. Obračun po komadu izvedene rampe. Oblik i dimenzije sukladno odredbama Pravilnika o osiguranju pristupačnosti građevina osobama s invaliditetom i smanjene pokretljivosti (NN 151/05).</t>
  </si>
  <si>
    <t>Postavljanje prometnog znaka A15 s retroreflektirajućom folijom klase II, debljine lima 3 mm, 90x90x90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t>
  </si>
  <si>
    <t>Postavljanje prometnog znaka A33 s retroreflektirajućom folijom klase II, debljine lima 3 mm, 90x90x90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t>
  </si>
  <si>
    <t>Postavljanje prometnog znaka B02 s retroreflektirajućom folijom klase II, debljine lima 2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</si>
  <si>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B31 s retroreflektirajućom folijom klase II, debljine lima 2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</si>
  <si>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B59 s retroreflektirajućom folijom klase II, debljine lima 2 mm, Ø 40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</si>
  <si>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C02 s retroreflektirajućom folijom klase II, debljine lima 2 mm, 60x60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t>
  </si>
  <si>
    <t>Postavljanje prometnog znaka C08 s retroreflektirajućom folijom klase II, debljine lima 2 mm, 60x60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t>
  </si>
  <si>
    <t>Postavljanje prometnog znaka C21 s retroreflektirajućom folijom klase II, debljine lima 2 mm, 60x60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9.01.3.</t>
  </si>
  <si>
    <t>Postavljanje prometnog znaka D12 s retroreflektirajućom folijom klase II.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m2. Podloga prometnog znaka izrađuje se od aluminijskog lima sa dvostruko povijenim rubom. Izvedba i kontrola kakvoće prema OTU 9.01.</t>
  </si>
  <si>
    <t>Postavljanje prometnog znaka E36 s retroreflektirajućom folijom klase II, debljine lima 2 mm, 40x40 cm. Prometni znakovi postavljaju se prema projektu prometne opreme i signalizacije, a u skladu s važećim Pravilnikom o prometnim znakovima, opremi i signalizaciji na cestama i važećim hrvatskim normama koje reguliraju to područje (HRN EN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t>
  </si>
  <si>
    <t xml:space="preserve">Nabava, prijevoz i ugradnja prostornog elementa (VALJAK) za označavanje prometnog otoka (K06) veličine 30x100 cm. Prostorni element se ugrađuju prema projektu prometne opreme i signalizacije, a u skladu s važećim Pravilnikom o prometnim znakovima, opremi i signalizaciji na cestama i važećim hrvatskim normama koje reguliraju to područje. U cijenu je uključen sav rad, oprema i materijal potreban za potpuno dovršenje stavke. Obračun je po komadu ugrađenog prostornog elementa. </t>
  </si>
  <si>
    <t xml:space="preserve">Plastična prepreka-New Jersey (K39) veličine 120x61x80 cm. Prepreke se postavljaju prema elaboratu privremene regulacije prometa, a u skladu s važećim Pravilnikom o prometnim znakovima, opremi i signalizaciji na cestama i važećim hrvatskim normama koje reguliraju to područje. Jedinična cijena obuhvaća nabavu, prijevoz (dovoz i odvoz), postavljanje, održavanje uslijed rušenja ili oštećenja tijekom izvođenja radova te sav ostali rad i materijal potreban za montažu po uvjetima iz projekta. Obračun je po komadu postavljene plastične prepreke. </t>
  </si>
  <si>
    <t>Nabava, prijevoz i ugradnja reflektirajuće oznake (K03) na potpornom zidu, veličine 7x14 cm. Reflektirajuća oznaka (K03) ugrađuju se prema projektu prometne opreme i signalizacije, a u skladu s važećim Pravilnikom o prometnim znakovima, opremi i signalizaciji na cestama i važećim hrvatskim normama koje reguliraju to područje. U cijenu je uključen sav rad, oprema i materijal potreban za potpuno dovršenje stavke. Obračun je po komadu izvedene oznake. Površina reflektirajuće oznake mora biti izvedena od retrorefleksije klase III. Izvedba, kontrola kakvoće i obračun prema OTU 9-03 i 9-03.1.</t>
  </si>
  <si>
    <t>Nabava, prijevoz i postavljanje ojačanja konstrukcije za preuzimanje sile vjetra od FeZn cijevi, Ø 60,3 mm. Ojačanja konstrukcije postavljaju se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t>
  </si>
  <si>
    <t>Izrada rubne crte bijele boje pune, s retroreflektivnim zrncima klase II, širine 15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</si>
  <si>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Izrada rubne crte bijele boje isprekidane, punog/praznog polja 1/1 m, s retroreflektivnim zrncima klase II, širine 15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</si>
  <si>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Izrada pune crte za zaustavljanje (H11) bijele boje s retroreflektivnim zrncima klase II, širine 50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9-02.2.</t>
  </si>
  <si>
    <t>Izrada isprekidane crte za zaustavljanje (H12) bijele boje s retroreflektivnim zrncima klase II, širine 30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9-02.2.</t>
  </si>
  <si>
    <t>Izrada crte vodilje bijele boje isprekidane, punog/praznog polja 1/1 m, s retroreflektivnim zrncima klase II, širine 15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</si>
  <si>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Izrada pješačkog prijelaza (H18) bijele boje s retroreflektivnim zrncima klase II, širine 3,0 m, širine trake, puno/prazno polje 0,5/0,5 m  .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m2 izvedenih oznaka. Izvedba, kontrola kakvoće i obračun prema OTU 9-02 i 9-02.2.</t>
  </si>
  <si>
    <t>Izrada strelica za označavanje dva smjera (H22) bijele boje s retroreflektivnim zrncima klase II, dužine 1,6 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komadu izvedenih oznaka. Izvedba, kontrola kakvoće i obračun prema OTU 9-02 i 9-02.3.</t>
  </si>
  <si>
    <t>Izrada polja za usmjeravanje prometa ispred otoka za razdvajanje prometnih tokova (H31) bijele boje s retroreflektivnim zrncima klase II.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m2 izvedenih oznaka. Izvedba, kontrola kakvoće i obračun prema OTU 9-02 i 9-02.3.</t>
  </si>
  <si>
    <t>PJEŠAČKA OGRADA</t>
  </si>
  <si>
    <t>Tipska pješačka zaštitna ograda s pričvršćenjem vijcima na AB temelj, visine 100 cm. Postavljanje zaštitne ograde izradom na licu mjesta, prema detaljima i uvjetima projekta prometne opreme i signalizacije, a u skladu s važećim Pravilnikom o prometnim znakovima, opremi i signalizaciji na cestama i važećim hrvatskim normama koje reguliraju to područje. Za antikorozivnu zaštitu predvidjeti vruće cinčanje prosječne debljine cinka 85 μm. Jedinična cijena sadrži nabavu svih sastavnih elemenata ograde zaštićenih protiv korozije toplim pocinčavanjem, sve prijevoze i prijenose sa skladištenjem i ugradnju stupića i rukohvata, te sav rad, materijal, pribor i opremu potrebnu za dovršenje stavke kao i obavljanje tekuće kontrole kvalitete i pribavljanje tehničkih dopuštenja i atesta. Obračun je po m1 postavljene ograde. Izvedba, kontrola kakvoće i obračun prema OTU, 1. i 9. Poglavlje; odredba 9.04.i 9.04.1.</t>
  </si>
  <si>
    <t>KRAJOBRAZNO UREĐENJE</t>
  </si>
  <si>
    <t xml:space="preserve">Izrada zatravljenih površina.  Jedinična cijena sadrži startno organsko gnojivo produljenog djelovanja, popravljač tla, malč, ljepilo, dodatne tvari ovisno o stanišnim uvjetima,  pripremu površine za sadnju te sve ostale troškove vezane za zatravljivanje površina. Obračun je po m2 zatravljene površine. </t>
  </si>
  <si>
    <t xml:space="preserve">Nabava, prijevoz i ugradnja plodnog tla debljine 25 cm. Nabava i prijevoz plodnog tla i izvedba sloja za sijanje trave i sadnju. Plodno tlo mora imati atest o kvaliteti. Zemlju nanositi u slojevima i nabijati tako da sloj plodne zemlje u nabijenom stanju bude tražene debljine.  Obračun je po m3 ugrađenog plodnog tla. </t>
  </si>
  <si>
    <t xml:space="preserve">Planiranje površina zemlje. Planiranje površine zemlje na mjestima sadnje, a nakon završetka sadnje. Tijekom sadnje uništit će se površina nasutog plodnog tla, pa ju nakon završenih svih radova na sadnji treba planirati, tako da površina zemlje bude ravna bez primjetnih uleknuća i izbočenja. Obračun je po m2 planirane površine zemlje. </t>
  </si>
  <si>
    <t xml:space="preserve">Travna smjesa s utroškom 50 g/m2 sjemena. Nabava travne smjese i dodatnih tvari prema specifikaciji (koja je sastavni dio dokumentacije za nadmetanje) i projektu krajobraznog uređenja. mješanje, transport, postupak nanošenja, uz račun 50 g/m² sjemena. Mješavini različitih vrsta sjemena i vode dodaje se startno organsko gnojivo produljenog djelovanja, popravljač tla, ljepilo, malč i /ili dodatne tvari ovisno o stanišnim uvjetima. Jedinična cijena sadrži nabavu i prijevoz travne smjese do mjesta sadnje. Obračun je po m2 zatravljene površine. </t>
  </si>
  <si>
    <t xml:space="preserve">Polugrmlja. Nabava polugrmlja, prema specifikaciji (koja je sastavni dio dokumentacije za nadmetanje) i projektu krajobraznog uređenja, uzgojenog na vrtlarski način A kvalitete. Sadnice moraju biti kontejnirane. Jedinična cijena sadrži nabavu i prijevoz polugrmlja do mjesta sadnje. Obračun je po komadu nabavljenog i dopremljenog polugrmlja. </t>
  </si>
  <si>
    <t xml:space="preserve">Grmlja. Nabava grmlja, prema specifikaciji (koja je sastavni dio dokumentacije za nadmetanje) i projektu krajobraznog uređenja, uzgojenog na vrtlarski način A kvalitete. Sadnice moraju biti kontejnirane. Jedinična cijena sadrži nabavu i prijevoz grmlja do mjesta sadnje. Obračun je po komadu nabavljenog i dopremljenog grmlja. </t>
  </si>
  <si>
    <t xml:space="preserve">Sadnja sadnica lavande. Na pripremljenoj humusiranoj površini prije sjetve travnate vegetacije potrebno iskopati rupe za sadnice lavande. Rupe se kopaju po sredini bankine na razmaku 2 m po dužini. U iskopane rupe se stavlja sadnica lavande i zatrpava zemljom iz iskopanih rupa. Po potrebi treba dodati gnoivo prema uputama proizvođača sadnica. Stavka obuhvaća nabavu, prijevoz i sadnju sadnica te sav rad i materijal potreban za kompletno dovršenje posla oko sadnje i njegovanja sadnica dok ne počmu rasti. Obračun je po komadu kompletno zasađene sadnice. </t>
  </si>
  <si>
    <t xml:space="preserve">Nabava, prijevoz i polaganje lomljenog, plosnatog kamena debljine 5-8 cm, na isplaniranoj, nabijenoj podlozi od krupnozrnatog pijeska debljine do 20 cm.  Jedinična cijena sadrži sav potreban rad, opremu i materijal potreban za potpuno dovršenje stavke. Obračun je po m2. </t>
  </si>
  <si>
    <t>ODVODNJA OBORINSKE KANALIZACIJE</t>
  </si>
  <si>
    <t>GRAĐEVINSKI MATERIJAL I RADOVI</t>
  </si>
  <si>
    <t>Strojni iskop rova za kanalizaciju sa razupiranjem.
Iskop rova je u materijalu kategorije "B", dubine do 2 m. Prema nacrtima iz projekta, projektirane širine sa razupiranjem. Rad se mjeri u kubičnim metrima stvarno iskopanog rova u sraslom tlu, a u cijenu je uključen iskop i svi pomoćni radovi (razupiranje, oplate, crpljenja vode, vertikalni prijenosi, privremeno odlaganje i sl.), poravnanje dna, eventualno potrebna mjestimična sanacija dna iskopa, zatrpavanje rova nakon ugradnje kanalizacije sa nabijanjem slojeva, odlaganje, razastiranje i utovar u prijevozno sredstvo viška materijala s uređenjem i čišćenjem terena u pojasu rova. Izvedba, kontrola kakvoće i obračun prema OTU 2-05 i 3-04.1.</t>
  </si>
  <si>
    <t xml:space="preserve">Ručni iskop rova za polaganje cjevovoda oko postojećih instalacija bez obzira na kategoriju terena (2 % ukupnog iskopa). Dubina, širina iskopa rova prema normalnom profilu i prema uzdužnom profilu i datom detalju rova. Sva eventualna oštećenja zbog neprimjenjene zaštite i nestručnog rada past će na teret izvoditelja radova. Materijal potreban za zatrpavanje odlagati sa strane, a višak odvesti na odlagalište, što je obračunato posebnom stavkom troškovnika. Dno kanala isplanirati s točnošću ±3 cm.  Obračun je po m3 iskopanog materijal u sraslom stanju. </t>
  </si>
  <si>
    <t>Prijevoz na privremeno odlagalište iskopanog i utovarenog materijala kategorije "B", na mjesto oporabe ili zbrinjavanja.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</si>
  <si>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 xml:space="preserve">Planiranje dna rova između dva vertikalna loma sa točnošću +/- 3 cm. Sva eventualna udubljenja potrebno je ispuniti sa kamenom sitneži krupnoće zrna do 8 mm promjera, te strojno nabiti, a sve na teret izvoditelja.  Obračun po m2 planirane površine. </t>
  </si>
  <si>
    <t>Izrada podložnog sloja od betona klase C 12/15 u jednom sloju. Betoniranje podloge za polaganje kanalizacije  betonom klase C 12/15 u sloju debljine 5-15 cm, s nagibima i dimenzijama prema projektu. Obračun je po m3 ugrađenog betona po projektnim mjerama, a u cijeni je uključena nabava betona, svi prijevozi i prijenosi, eventualno potrebne oplate i skele, rad na ugradnji i njezi betona, te sav drugi potreban rad, oprema i materijal za potpuno dovršenje stavke. Izvedba, kontrola kakvoće i obračun prema OTU 3-04.2 i  3-04.2.2., 7-01. i 7-01. 4.</t>
  </si>
  <si>
    <t>Betoniranje obloge kanalizacijske cijevi slojem betona klase C 16/20, debljine 10 cm. Betoniranje obloge kanalizacijske cijevi nakon ispitivanja vodonepropusnosti i preuzimanja ugrađenih cijevi prema detaljima iz projekta. Obračunava se po m3 ugrađenog betona po mjerama iz projekta uz odbitak volumena cijevi, a u cijeni je uključena nabava, prijevoz i ugradnja te njega betona, izrada i montaža oplate te sav ostali rad, oprema i materijal potreban za potpuno dovršenje stavke. Izvedba, kontrola kakvoće i obračun prema OTU 3-04.6.</t>
  </si>
  <si>
    <t xml:space="preserve">Zatrpavanje cijevi   pijeskom ili drobljenim kamenom promjera zrna od 0 do 16 mm, do visine 30 cm iznad tjemena cijevi. Ispod nogostupa i kolnika zatrpavanje pijeskom cijelom dubinom rova, do visine konstrukcije, uz osiguranje propisane zbijenosti. Jedinična cijena obuhvaća nabavu, prijevoz i zbijanje materijala u zadanim debljinama te sav ostali rad, opremu i materijal potreban za potpuno dovršenje stavke. Obračun je po m3. </t>
  </si>
  <si>
    <t xml:space="preserve">Zatrpavanje rova zamjenskim materijalom, veličine zrna do 63 mm (drobljenim kamenom, šljunkom) nakon izvedbe obloge cjevovoda do nosivog sloja prometnice.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zbijenom stanju. </t>
  </si>
  <si>
    <t>KANALIZACIJSKI MATERIJAL I RADOVI</t>
  </si>
  <si>
    <t xml:space="preserve">Korugirana PE (polietilenska) revizijska okna Ø 1000, visine 1,01-1,25, ulaza/izlaza Ø300/Ø300 (protočno okno) i lijevanoželjeznim poklopcem nosivosti 400 kN. Okna su sa integriranim ljestvama i ugrađenim odgovarajućim spojnicama/naglavcima na mjestima priključaka. Dno okna mora biti sa podnom pločom (ravno). Okna su opremljena AB pločom i lijevanoželjeznim poklopcima odgovarajuće nosivosti. Stavka obuhvaća nabavu, prijevoz, montažu okna uključujući ravnu podnu ploču, AB prsten, gornju AB ploču ukoliko se izvodi bez konusnog završetka i ljevanoželjezni poklopac. Obračun je po komadu kompletno montiranog okna. </t>
  </si>
  <si>
    <t>Nabava, doprema i ugradnja montažnog tangencijalnog okna od PEHD (polietilen visoke gustoće) SN 8, promjera DN 1000 mm. Oko i iznad se postavljaju armiranobetonske ploče od C25/30. Na prsten se stavlja kanalizacijski poklopac i okvir D=600mm za opterećenje 40 t. Dno okna, kineta i eventualno kaskada se oblikuju prema nacrtu. U cijenu okna ne uključuju se armiranobetonske ploče i poklopci. Obračun je po komadu ugrađenog okna. Radove izvesti prema O.T.U. 3-04.4.3.</t>
  </si>
  <si>
    <t>Ugradnja poklopaca na revizijska okna Ø 600 mm, nosivosti poklopca 400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</si>
  <si>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 xml:space="preserve">Izrada armirano-betonskog vijenca revizijskog okna DN 600 (vanjski gabariti betonskih vijenaca za okna DN600 su Ø1200 mm, debljine 20 cm), betonom C30/37 u dvostranoj oplati. Za izradu jednog vijenca potrebno je 0,70 m³ betona. Betonira se oko tijela okna. Vijenac je armiran betonskim željezom S 275. Za jedno okno potrebno je 25 kg armature.  U jediničnoj stavci obuhvaćeni su svi potrebni materijali, radovi, pomoćna sredstva i transporti za kompletnu izvedbu vijenca. Obračun po komadu izvedenog vijenca. </t>
  </si>
  <si>
    <t>Nabava, prijevoz i ugradnja kanalizacijskih cijevi PEHD (polietilen visoke gustoće) SN 8, DN 300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t>
  </si>
  <si>
    <t>Ugradnja dvostrukih slivnika  od PEHD DN 500, s kišnim rešetkama (2 komada) nosivosti 400 kN . Stavka podrazumijeva sav prijevoz i rad na izradi podloge i obloge, izradu i dopremu te montažu slivnika, svih njegovih sastavnih dijelova, materijala i pribora, nabavu i ugradnju okvira i slivne rešetke, antikorozivnu zaštitu bravarske opreme, izvedbu spojeva sa cijevi te sav rad i materijal na postizanju i ispitivanju vodonepropusnosti. Slivnici se izvode sa taložnicom i AB pločom, u svemu prema projektu. Obračun po komadu potpuno izvedenog slivnika. Izvedba, kontrola kakvoće i obračun prema OTU 3-04.</t>
  </si>
  <si>
    <t>Poprečni cijevni priključci za spoj slivnika na kanalizaciju od  korugirane PP SN 8, DN 200 mm. Poprečni cijevni priključci postavljaju se u nagibu kako je određeno projektom Obračunavaju se po m1 izvedenog spoja, uključivo iskop rova, nabavu, prijevoz i ugradnju cijevi na podlogu, zatrpavanje cijevi, odvoz viška materijala na odlagalište te sav ostali pomoćni materijal potreban za potpuno dovršenje stavke. U cijenu je uključeno ispitivanje vodonepropusnosti. Izvedba, kontrola kakvoće i obračun prema OTU 3-04.5.</t>
  </si>
  <si>
    <t>Ispitivanje vodonepropusnosti kolektora i spojeva cijevi sa oknima. Sav rad na provjeri vodonepropusnosti do dobivanja uvjerenja o vodonepropusnosti građevine. U cijenu je uključen prethodni pregled i eventualno dodatno čišćenje te vizualni pregled funkcionalnosti, brtvljenje svih otvora i ispusta s provjerom, punjenje vodom te komisijsko mjerenje gubitaka vode prema OTU, pronalaženje uzroka eventualne propusnosti građevine i uklanjanje istih, te ponovna mjerenja do postizanja vodonepropusnosti. Izvedba, kontrola kakvoće i obračun prema OTU 3-05.7.</t>
  </si>
  <si>
    <t>OSTALI RADOVI</t>
  </si>
  <si>
    <t>Izrada geodetskog snimka izvedenog stanja kanalizacije, snimak kolektora. Stavka obuhvaća izradu snimke izvedenog stanja koja treba sadržavati: 1. kopije katastarskih planova s ucrtanim novim objektima, 2. podatke o geodetskoj mreži (popis koordinata i visina, sa skicom i položajnim opisima).  Obračun po m1 stvarno izvedene trase. Izvedba, kontrola kakvoće i obračun prema OTU 1-02.</t>
  </si>
  <si>
    <t>ODVODNJA FEKALNE KANALIZACIJE</t>
  </si>
  <si>
    <t>Ugradnja montažnih revizijskih okana od PEHD-a (polietilen visoke gustoće), dubine 2,50 m kaskadno, DN 1000 mm. Jedinična cijena obuhvaća nabavu, prijevoz i ugradnju montažnih revizijskih okana prema EN 13598-2, izvedbu podloge i AB ploče poklopca, nabavu i prijevoz predgotovljenih elemenata i spojnih sredstava, te eventualno morta ili betona, sve prijevoze i prijenose, rad na postavi i montaži okna, izvedbu priključaka s obradom sljubnica, izvedba ležaja i okvira poklopca, uklanjanje otpada te čišćenje okoliša. Obračun je po komadu izvedenog okna. Izvedba, kontrola kakvoće i obračun prema OTU 3-04.4.3.</t>
  </si>
  <si>
    <t>Ugradnja montažnih revizijskih okana od PEHD-a (polietilen visoke gustoće), dubine 1,75 m, DN 1000 mm. Jedinična cijena obuhvaća nabavu, prijevoz i ugradnju montažnih revizijskih okana prema EN 13598-2, izvedbu podloge i AB ploče poklopca, nabavu i prijevoz predgotovljenih elemenata i spojnih sredstava, te eventualno morta ili betona, sve prijevoze i prijenose, rad na postavi i montaži okna s potrebnim skelama i oplatama, izvedbu kinete i priključaka s obradom sljubnica, ugradnju stupaljki, izvedba ležaja i okvira poklopca, uklanjanje oplata i otpada te čišćenje okoliša. Obračun je po komadu izvedenog okna. Izvedba, kontrola kakvoće i obračun prema OTU 3-04.4.3.</t>
  </si>
  <si>
    <t>Nabava, prijevoz i ugradnja kanalizacijskih cijevi PEHD (polietilen visoke gustoće) SN 8, DN 250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t>
  </si>
  <si>
    <t>1</t>
  </si>
  <si>
    <t>IZGRADNJA PROMETNICE</t>
  </si>
  <si>
    <t>OPĆINA TUČEPI, Kraj 39a, 21 325 Tučepi</t>
  </si>
  <si>
    <t>OPIS RADA</t>
  </si>
  <si>
    <t>m</t>
  </si>
  <si>
    <t>Završno ispitivanje kompletnih instalacija od strane ovlaštene organizacije i izdavanja pozitivnog atesta. Mjerenje otpora uzemljenja, efikasnosti zaštite, otpora izolacije, pada napona, opterećenja spojnih točaka mjerenje rasvijetljenosti i izrada protokola mjerenja, atesta i elaborata funkcionalnog ispitivanja. Podešavanje opreme, probni rad, puštanje u pogon</t>
  </si>
  <si>
    <t>kpl</t>
  </si>
  <si>
    <t>Izrada tehničke dokumentacije izvedenog stanja. Elaborat se izrađuje i predaje u tri primjerka.</t>
  </si>
  <si>
    <t>Kartiranje snimljenih podataka prema pravilima katastra vodova i upis u katastar vodova. Elaborat se izrađuje i predaje u tri primjerka.Ove poslove obavlja tvrtka registrirana za geodetske poslove. Obračun i plaćanje po izrađenom i zaprimljenom elaboratu.</t>
  </si>
  <si>
    <t>Izrada elaborata o neprekinutosti napajanja postojećih potrošača</t>
  </si>
  <si>
    <t>Strojni iskop rova širine 115 cm (dno), dubine 100 cm u zemlji IV i V kategorije (uz odlaganje materijala iz iskopa 1 m od rova) - Kanal TIP2</t>
  </si>
  <si>
    <t>Strojni iskop rova širine 40 cm (dno), dubine 80 cm u zemlji IV i V kategorije (uz odlaganje materijala iz iskopa 1 m od rova) - Kanal TIP1</t>
  </si>
  <si>
    <t>Strojni iskop jame dubine 95 cm, u zemlji IV i V kategorije za temelj rasvjetnog stupa, duljina i širina (dna) iskopa je 75x75 cm.</t>
  </si>
  <si>
    <t>Ručno grubo planiranje dna iskopanih rovova</t>
  </si>
  <si>
    <t>Ručno pažljivo otkopavanje oko cijevi i planiranje dna iskopanih rovova</t>
  </si>
  <si>
    <t xml:space="preserve">Dobava i izrada posteljice od pijeska ili "nule", u sloju debljine 10 cm, te nakon polaganja kabela i cijevi zasipanje istim pijeskom u sloju debljine 20 cm s poravnavanjem i nabijanjem, tako da je ukupni sloj pijeska u rovu 30 cm </t>
  </si>
  <si>
    <t xml:space="preserve">Zatrpavanje dijela kabelskog rova u visini 37-41 cm tucanikom ili probranim materijalom iz iskopa u slojevima s nabijanjem do potpune zbijenosti od min Ms= 80 Mpa. 30 cm od vrha kabelskog rova postavljaju se PVC trake s upozoravajućim tekstom </t>
  </si>
  <si>
    <t>Zatrpavanje preostalog dijela kabelskih rovova do visine završnog sloja sa mehanički stabiliziranim zrnatim kamenim materijalom, veličina zrna 0-63mm u visini od 15cm</t>
  </si>
  <si>
    <t>Zatrpavanje preostalog prostora između betonskog temelja i stijenki iskopane jame materijalom iz iskopa s nabijanjem do potpune zbijenosti</t>
  </si>
  <si>
    <t>Odvoz preostalog materijala iz iskopa i ostalog otpadnog materijala za vrijeme izvođenja i nakon završetka radova na mjesni deponij udaljen do 10 km, uključivo utovar i istovar.</t>
  </si>
  <si>
    <t>1.</t>
  </si>
  <si>
    <t>Izrada oplate temelja rasvjetnih stupova s oplatom koja daje glatku površinu dimenzija 0,9x0,8m. Ukupno</t>
  </si>
  <si>
    <t>2.</t>
  </si>
  <si>
    <t>Ostali nenabrojani sitni spojni i montažni pribor i materijal (drvena građa za pomoćnu oplatu, čavli, itd)</t>
  </si>
  <si>
    <t>kompl</t>
  </si>
  <si>
    <t>Dobava i montaža čeličnog konusnog osmerostranog stupa visine H = 6 m, vjetrovna zona 3, stup mora imati antikorozivnu zaštitu izvana i iznutra,  mora biti opremljen vratima, letvicom za ovjes stupne razdjelnice, razdjelnicom,  vijkom za uzemljenje izvana i iznutra, mora biti isporučen sa pripadajućim temeljnim vijcima i maticama; na vrhu stupa nasadnik za montažu svjetiljke mora biti promjera f 60 mm</t>
  </si>
  <si>
    <t xml:space="preserve">Dobava i montaža čelične pocinčane konzole za 2 svjetiljke pod kutem od 90°.                                                                                         
Ponuđeni proizvod: </t>
  </si>
  <si>
    <t>Nabava, doprema materijala i izvođenje instalacije stupa kabelom PP00y 3x2,5mm2 – 6 m po rasvjetnom tijelu</t>
  </si>
  <si>
    <t>kompl.</t>
  </si>
  <si>
    <t>Nabava, doprema i polaganje GAL štitnika</t>
  </si>
  <si>
    <t>Nabava, doprema i polaganje trake upozorenja “POZOR ENERGETSKI KABEL”</t>
  </si>
  <si>
    <t>Ostali nenabrojani sitni spojni i montažni pribor i materijal (kao odstojnici, vezice za kabele, pločice itd)</t>
  </si>
  <si>
    <t>PRATEĆI GRAĐEVINSKI RADOVI</t>
  </si>
  <si>
    <t>TESARSKI RADOVI</t>
  </si>
  <si>
    <t>3.</t>
  </si>
  <si>
    <t>JAVNA RASVJETA</t>
  </si>
  <si>
    <t>JM</t>
  </si>
  <si>
    <t>KOL.</t>
  </si>
  <si>
    <t>JED.
CIJENA
(kn)</t>
  </si>
  <si>
    <t>UKUP.
CIJENA
(kn)</t>
  </si>
  <si>
    <t>Nabava, i montaža 2xPVC cijevi F50mm sa provučenom žicom za ulaz-izlaz kabela u stup dužine 1,m.</t>
  </si>
  <si>
    <t>R.B.</t>
  </si>
  <si>
    <t>Nabava, doprema, spajanje H spojnice za spajanje rasvjetnih stupova i ostalih metalnih masa na Cu uže. Obračun radova je po komadu postavljene spojnice</t>
  </si>
  <si>
    <t>OPIS RADOVA</t>
  </si>
  <si>
    <t>Kolčenje kabelske trase ili osi kabelskih rovova javne rasvjete i trase DTK obuhvaća radove koji prethode iskopu kabelskih kanala, a značajni su za kvalitetno obavljanje cijelog posla. Kolčenju moraju biti nazočni:
- Predstavnici investitora
- Nadzorni inženjer
- Izvoditelji radova
- Predstavnici komunalnog vodovodnog poduzeća
- Predstavnici davatelja telekomunikacijskih usluga
- Predstavnici elektrodistributera
- Po potrebi projektant
Ukupna duljina kabelske trase</t>
  </si>
  <si>
    <t>Izrada temelja za stup visine iz betona kvalitete C16/20.
Dimenzije temelja:
Duljina 0,7m; širina 0,7m; dubina 0,85m;
Ukupni volumen betona 0,34m3. 
Ugradnja sidrenih vijaka pomoću šablona, ugradnja 2 kom  PVC cijevi F50mm dužine 1200mm
Skica temelja s rasporedom temeljnih vijaka data u grafičkom dijelu.
Temelj je dimenzioniran za tla čija je 
nosivost 20 N/cm2. Ukupno betona C16/20</t>
  </si>
  <si>
    <t>Dobava, montaža i spajanje cestovne svjetiljke snage 100W s uključenom visokotlačnom natrijevom žaruljom :
- aluminijsko kućište i poklopac (tlačno lijevani aluminij) s ravnim difuzorom od kaljenog stakla sa zaštitom protiv udaraca IK08                                                                - cestovna optika prilagođena cjevastim žaruljama s visokotlačnim natrijem
- dvostruka IP66 zaštita kompletne svjetiljke
- optika od visokokvalitetnog aluminija &gt;99,9%                                                                                             - ukupna svjetlosna efikasnost min. 78%                                                                         - električna klasa II                                                                                                                                                                           ZONA ZAŠTITE SVJETLOSNOG OKOLIŠA U SKLADU S CIE NORMAMA E2-&gt; ULOR 0-2.5%, tip kao Philips Selenium SGP340 SON-T100 FG ili jednakovrijedno</t>
  </si>
  <si>
    <t>2.1.</t>
  </si>
  <si>
    <t>PRATEĆI GRAĐEVINSKI RADOVI - ZEMLJANI RADOVI</t>
  </si>
  <si>
    <t>PRIPREMNO ZAVRŠNI RADOVI</t>
  </si>
  <si>
    <t>PRATEĆI GRAĐEVINSKI RADOVI - BETONSKI RADOVI</t>
  </si>
  <si>
    <t>2.2.</t>
  </si>
  <si>
    <t>2.3.</t>
  </si>
  <si>
    <t>PRATEĆI GRAĐEVINSKI RADOVI - TESARSKI RADOVI</t>
  </si>
  <si>
    <t>ELEKTROTEHNIČKE INSTALACIJE - JAVNA RASVJETA PROMETNICE</t>
  </si>
  <si>
    <t>3.1.</t>
  </si>
  <si>
    <t>ELEKTROTEHNIČKE INSTALACIJE</t>
  </si>
  <si>
    <r>
      <t>m</t>
    </r>
    <r>
      <rPr>
        <vertAlign val="superscript"/>
        <sz val="10"/>
        <color theme="1"/>
        <rFont val="Arial"/>
        <family val="2"/>
        <charset val="238"/>
      </rPr>
      <t>3</t>
    </r>
  </si>
  <si>
    <r>
      <t>m</t>
    </r>
    <r>
      <rPr>
        <vertAlign val="superscript"/>
        <sz val="10"/>
        <color theme="1"/>
        <rFont val="Arial"/>
        <family val="2"/>
        <charset val="238"/>
      </rPr>
      <t>2</t>
    </r>
  </si>
  <si>
    <r>
      <t>Nabava, doprema i polaganje kabela PP00 4x6mm</t>
    </r>
    <r>
      <rPr>
        <vertAlign val="superscript"/>
        <sz val="10"/>
        <color theme="1"/>
        <rFont val="Arial"/>
        <family val="2"/>
        <charset val="238"/>
      </rPr>
      <t>2</t>
    </r>
    <r>
      <rPr>
        <sz val="10"/>
        <color theme="1"/>
        <rFont val="Arial"/>
        <family val="2"/>
        <charset val="238"/>
      </rPr>
      <t xml:space="preserve"> , za polaganje nove trase uz uvlačenje krajeva u temelj rasvjetnog stupa.</t>
    </r>
  </si>
  <si>
    <r>
      <t>Nabava, doprema i polaganje Cu užeta 50mm</t>
    </r>
    <r>
      <rPr>
        <vertAlign val="superscript"/>
        <sz val="10"/>
        <color theme="1"/>
        <rFont val="Arial"/>
        <family val="2"/>
        <charset val="238"/>
      </rPr>
      <t>2</t>
    </r>
    <r>
      <rPr>
        <sz val="10"/>
        <color theme="1"/>
        <rFont val="Arial"/>
        <family val="2"/>
        <charset val="238"/>
      </rPr>
      <t xml:space="preserve"> u KB kanal za uzemljenje trase.</t>
    </r>
  </si>
  <si>
    <r>
      <t>Izrada spoja kabela PP00 4x6mm</t>
    </r>
    <r>
      <rPr>
        <vertAlign val="superscript"/>
        <sz val="10"/>
        <color theme="1"/>
        <rFont val="Arial"/>
        <family val="2"/>
        <charset val="238"/>
      </rPr>
      <t>2</t>
    </r>
    <r>
      <rPr>
        <sz val="10"/>
        <color theme="1"/>
        <rFont val="Arial"/>
        <family val="2"/>
        <charset val="238"/>
      </rPr>
      <t xml:space="preserve"> na postojeći stup JR</t>
    </r>
  </si>
  <si>
    <t>UKUPNO:</t>
  </si>
  <si>
    <t>IZNOS (kn)</t>
  </si>
  <si>
    <t>Jediničnim cijenama su obuhvaćeni svi troškovi pripremnih i završnih radova, podizanje pomoćnih objekata, dovoz i montaža strojeva i opreme te demontaža istih po završetku posla, troškovi osiguranja gradilišta, troškovi provedbe mjera zaštite na radu tj. troškovi osiguranja izvođenja radova na siguran način, troškovi dovođenja gradilišta u uredno stanje po završetku radova, troškovi općih rizika, odgovornost i obveza proizišlih iz Ugovora i svi ostali troškovi potrebni za pravilno izvršenje pojedinog rada.
Također, jediničnim cijenama su obuhvaćeni svi troškovi koji proizlaze iz obveze izvođača da osigura dokaze o kvaliteti ugrađenih materijala i izvedenih radova. Ispitivanje i puštanje u pogon izvedene instalacije javne rasvjete obveza je izvođača.
Ponuđač je dužan ostvariti uvid u stanje predmetne građevine i uvjete rada koji vladaju na terenu te iste uzeti u obzir i uključiti u jedinične cijene radova.
Sve predradnje i zahvate potrebne za pristup do gradilišta izvođač izvodi sam o vlastitom trošku.</t>
  </si>
  <si>
    <t>U tu svrhu izvođač je dužan o svom trošku dobaviti, postaviti i održavati potrebnu signalizaciju i opremu kako u zoni samog gradilišta tako i na dijelu okolnih ulica, što uključuje i izradu prometnog rješenja i ishođenje dozvole od nadležnog tijela uprave i prometne policije.
Na mjestima na kojima je nužno potrebno osigurati pješačku komunikaciju, izvođač je dužan o vlastitom trošku izraditi poprečne prijelaze.
Prijelazi moraju biti izrađeni od čvrstog i zdravog materijala te imati zaštitnu ogradu prema Pravilniku o zaštiti na radu u građevinarstvu (čl. 70.).
Nalaženje odlagališta otpadnog građevinskog materijala obveza je izvođača, a trošak naknade za korištenje i uređenje odlagališta mora biti uključen u jedinične cijene ovog troškovnika.
Ove uvodne napomene sastavni su dio ponudbenog troškovnika i obvezne su za Ponuđača odnosno Izvođača.</t>
  </si>
  <si>
    <r>
      <rPr>
        <b/>
        <sz val="11"/>
        <color theme="1"/>
        <rFont val="Calibri"/>
        <family val="2"/>
        <scheme val="minor"/>
      </rPr>
      <t>OPĆE NAPOMENE:</t>
    </r>
    <r>
      <rPr>
        <sz val="11"/>
        <color theme="1"/>
        <rFont val="Calibri"/>
        <family val="2"/>
        <charset val="238"/>
        <scheme val="minor"/>
      </rPr>
      <t xml:space="preserve">
Obračun radova:
Osnova za obračun i plaćanje su stvarno izvedene količine utvrđene u građevinskoj knjizi ovjerenoj od strane Izvođača i Nadzornog inženjera.
Za sve radove se vodi evidencija u građevinskoj knjizi i građevinskom dnevniku, a točnost unesenih podataka ovjeravaju predstavnik Izvođača i Nadzorni inženjer.
CIJENE RADOVA:
Cijene radova dane u ovom ponudbenom Troškovniku odnose se na jediničnu cijenu gotovog posla. To znači da jedinične cijene obuhvaćaju sve troškove rada, materijala, režije gradilišta i poduzeća, sva davanja i zaradu poduzeća, dakle sve troškove bilo koje vrste.</t>
    </r>
  </si>
  <si>
    <t xml:space="preserve">Ovaj troškovnik je nastao na temelju GLAVNOG ELEKTROTEHNIČKOG PROJEKTA
Ovim troškovnikom obuhvaćeno je:
 - javna rasvjeta
</t>
  </si>
  <si>
    <t xml:space="preserve">Ovaj Troškovnik je izrađen temeljem Izvedbenog projekta - 
GRAĐEVINSKO-PROMETNI PROJEKT 
I 
PROJEKT OBORINSKE ODVODNJE I FEKALNE KANALIZACIJE 
</t>
  </si>
  <si>
    <r>
      <rPr>
        <b/>
        <sz val="11"/>
        <color theme="1"/>
        <rFont val="Calibri"/>
        <family val="2"/>
        <scheme val="minor"/>
      </rPr>
      <t>KRATKE UPUTE:</t>
    </r>
    <r>
      <rPr>
        <sz val="11"/>
        <color theme="1"/>
        <rFont val="Calibri"/>
        <family val="2"/>
        <charset val="238"/>
        <scheme val="minor"/>
      </rPr>
      <t xml:space="preserve">
Jedinične cijene svake stavke Troškovnika i ukupna cijena moraju biti zaokružena na dvije decimale. Ako određenu uslugu, naknadu ili trošak ponuditelj neće naplaćivati ili je uračunata u cijenu neke druge stavke troškovnika, ponuditelj je obvezan upisati iznos 0,00.
Ponuditelj ne smije mijenjati izvorni oblik Troškovnika. 
Mjerodavne su jedinične cijene upisane u Troškovniku - nije dopušteno zasebno iskazivati popust ili povećanje cijena. Popust i svi troškovi moraju biti uračunati u ponuđenim i upisanim jediničnim cijenama u stavkama Troškovnika. 
Ponuditelji upisuju jedino polja jediničnih cijena unutar "sheetova" pod nazivom TR_MAPA 1 i TR_MAPA 3. Ostale vrijednosti izračunavaju zaključane formule te Naručitelj uzima u obzir jedino završni sheet "Zbrojna rekapitulacija (1+3)</t>
    </r>
    <r>
      <rPr>
        <b/>
        <sz val="11"/>
        <color theme="1"/>
        <rFont val="Calibri"/>
        <family val="2"/>
        <scheme val="minor"/>
      </rPr>
      <t>" unutar kriterija za odabir: cijena.</t>
    </r>
    <r>
      <rPr>
        <sz val="11"/>
        <color theme="1"/>
        <rFont val="Calibri"/>
        <family val="2"/>
        <charset val="238"/>
        <scheme val="minor"/>
      </rPr>
      <t xml:space="preserve">
</t>
    </r>
  </si>
  <si>
    <t>PRILOG II.</t>
  </si>
  <si>
    <t xml:space="preserve">IZGRADNJA SABIRNE SJEVERNE PROMETNICE UGOSTITELJSKO-
TURISTIČKE ZONE T1 (ZONE HOTELA „JADRAN“) U TUČEPIMA
</t>
  </si>
  <si>
    <t>Evidencijski broj nabave: 
E-MV 01/18</t>
  </si>
  <si>
    <t>IZGRADNJA SABIRNE SJEVERNE PROMETNICE UGOSTITELJSKO-
TURISTIČKE ZONE T1 (ZONE HOTELA „JADRAN“) U TUČEPIMA</t>
  </si>
  <si>
    <t>PONUDBENI TROŠKOVNIK (UKUPNA PONUĐENA CIJENA)</t>
  </si>
  <si>
    <t>Općina Tučepi</t>
  </si>
  <si>
    <t xml:space="preserve">PONUDBENI TROŠKOVNIK - MAPA 1. GRAĐEVINSKO- PROMETNI PROJEKT I PROJEKT OBORINSKE ODVODNJE I FEKALNE KANALIZACIJE </t>
  </si>
  <si>
    <t>PONUDBENI TROŠKOVNIK - MAPA 3. JAVNA RASVJETA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</si>
</sst>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_k_n"/>
    <numFmt numFmtId="165" formatCode="#,##0.00\ [$€-1]"/>
    <numFmt numFmtId="166" formatCode="#,##0.00\ &quot;kn&quot;"/>
    <numFmt numFmtId="167" formatCode="_-* #,##0\ _$_-;\-* #,##0\ _$_-;_-* &quot;-&quot;\ _$_-;_-@_-"/>
    <numFmt numFmtId="168" formatCode="_-* #,##0.00\ _$_-;\-* #,##0.00\ _$_-;_-* &quot;-&quot;??\ _$_-;_-@_-"/>
    <numFmt numFmtId="169" formatCode="@\ &quot;*&quot;"/>
    <numFmt numFmtId="170" formatCode="0.0"/>
  </numFmts>
  <fonts count="21" x14ac:knownFonts="1">
    <font>
      <sz val="11"/>
      <color theme="1"/>
      <name val="Calibri"/>
      <family val="2"/>
      <charset val="238"/>
      <scheme val="minor"/>
    </font>
    <font>
      <sz val="11"/>
      <color theme="1"/>
      <name val="Calibri"/>
      <family val="2"/>
      <scheme val="minor"/>
    </font>
    <font>
      <b/>
      <sz val="10"/>
      <name val="Arial"/>
      <family val="2"/>
      <charset val="238"/>
    </font>
    <font>
      <b/>
      <sz val="11"/>
      <name val="Arial"/>
      <family val="2"/>
      <charset val="238"/>
    </font>
    <font>
      <sz val="10"/>
      <name val="Arial"/>
      <family val="2"/>
      <charset val="238"/>
    </font>
    <font>
      <sz val="10"/>
      <name val="Arial"/>
      <family val="2"/>
      <charset val="238"/>
    </font>
    <font>
      <sz val="10"/>
      <color indexed="8"/>
      <name val="Arial"/>
      <family val="2"/>
      <charset val="238"/>
    </font>
    <font>
      <b/>
      <u/>
      <sz val="10"/>
      <name val="Arial"/>
      <family val="2"/>
    </font>
    <font>
      <sz val="11"/>
      <color theme="1"/>
      <name val="Calibri"/>
      <family val="2"/>
      <charset val="238"/>
      <scheme val="minor"/>
    </font>
    <font>
      <b/>
      <sz val="9"/>
      <name val="Arial"/>
      <family val="2"/>
      <charset val="238"/>
    </font>
    <font>
      <sz val="10"/>
      <name val="Arial"/>
      <family val="2"/>
    </font>
    <font>
      <sz val="10"/>
      <name val="Arial"/>
      <family val="2"/>
    </font>
    <font>
      <b/>
      <sz val="12"/>
      <name val="Arial"/>
      <family val="2"/>
      <charset val="238"/>
    </font>
    <font>
      <sz val="9"/>
      <name val="Arial"/>
      <family val="2"/>
      <charset val="238"/>
    </font>
    <font>
      <sz val="10"/>
      <color theme="1"/>
      <name val="Arial"/>
      <family val="2"/>
      <charset val="238"/>
    </font>
    <font>
      <b/>
      <sz val="12"/>
      <color theme="1"/>
      <name val="Arial"/>
      <family val="2"/>
      <charset val="238"/>
    </font>
    <font>
      <b/>
      <sz val="10"/>
      <color theme="1"/>
      <name val="Arial"/>
      <family val="2"/>
      <charset val="238"/>
    </font>
    <font>
      <vertAlign val="superscript"/>
      <sz val="10"/>
      <color theme="1"/>
      <name val="Arial"/>
      <family val="2"/>
      <charset val="238"/>
    </font>
    <font>
      <b/>
      <sz val="12"/>
      <color theme="0"/>
      <name val="Arial"/>
      <family val="2"/>
      <charset val="238"/>
    </font>
    <font>
      <b/>
      <sz val="11"/>
      <color theme="1"/>
      <name val="Calibri"/>
      <family val="2"/>
      <scheme val="minor"/>
    </font>
    <font>
      <sz val="11"/>
      <color theme="1"/>
      <name val="Arial"/>
      <family val="2"/>
    </font>
  </fonts>
  <fills count="18">
    <fill>
      <patternFill patternType="none"/>
    </fill>
    <fill>
      <patternFill patternType="gray125"/>
    </fill>
    <fill>
      <patternFill patternType="solid">
        <fgColor indexed="44"/>
        <bgColor indexed="64"/>
      </patternFill>
    </fill>
    <fill>
      <patternFill patternType="solid">
        <fgColor theme="0" tint="-0.34998626667073579"/>
        <bgColor indexed="64"/>
      </patternFill>
    </fill>
    <fill>
      <patternFill patternType="solid">
        <fgColor theme="6" tint="0.59999389629810485"/>
        <bgColor indexed="64"/>
      </patternFill>
    </fill>
    <fill>
      <patternFill patternType="gray0625"/>
    </fill>
    <fill>
      <patternFill patternType="solid">
        <fgColor indexed="27"/>
        <bgColor indexed="41"/>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14999847407452621"/>
        <bgColor indexed="64"/>
      </patternFill>
    </fill>
    <fill>
      <patternFill patternType="solid">
        <fgColor rgb="FF002060"/>
        <bgColor indexed="64"/>
      </patternFill>
    </fill>
  </fills>
  <borders count="42">
    <border>
      <left/>
      <right/>
      <top/>
      <bottom/>
      <diagonal/>
    </border>
    <border>
      <left/>
      <right style="medium">
        <color indexed="64"/>
      </right>
      <top style="medium">
        <color indexed="64"/>
      </top>
      <bottom style="thin">
        <color indexed="64"/>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8"/>
      </bottom>
      <diagonal/>
    </border>
    <border>
      <left/>
      <right/>
      <top style="hair">
        <color auto="1"/>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hair">
        <color indexed="8"/>
      </top>
      <bottom style="hair">
        <color indexed="8"/>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50">
    <xf numFmtId="0" fontId="0" fillId="0" borderId="0"/>
    <xf numFmtId="0" fontId="4" fillId="2" borderId="0" applyNumberFormat="0" applyFont="0" applyBorder="0" applyAlignment="0" applyProtection="0">
      <protection locked="0"/>
    </xf>
    <xf numFmtId="0" fontId="5" fillId="0" borderId="0"/>
    <xf numFmtId="168" fontId="4" fillId="0" borderId="0" applyFont="0" applyFill="0" applyBorder="0" applyAlignment="0" applyProtection="0"/>
    <xf numFmtId="169" fontId="7" fillId="5" borderId="2">
      <alignment horizontal="lef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6"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2" fillId="6" borderId="3">
      <alignment vertical="center"/>
    </xf>
    <xf numFmtId="169" fontId="7" fillId="5" borderId="4">
      <alignment horizontal="left" vertical="center"/>
    </xf>
    <xf numFmtId="0" fontId="4" fillId="0" borderId="0"/>
    <xf numFmtId="0" fontId="4" fillId="0" borderId="0"/>
    <xf numFmtId="0" fontId="4" fillId="0" borderId="0"/>
    <xf numFmtId="0" fontId="4" fillId="0" borderId="0"/>
    <xf numFmtId="167" fontId="2" fillId="6" borderId="5">
      <alignment vertical="center"/>
    </xf>
    <xf numFmtId="167" fontId="2" fillId="6" borderId="6">
      <alignment vertical="center"/>
    </xf>
    <xf numFmtId="169" fontId="7" fillId="5" borderId="7">
      <alignment horizontal="left" vertical="center"/>
    </xf>
    <xf numFmtId="0" fontId="8"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167" fontId="2" fillId="6" borderId="12">
      <alignment vertical="center"/>
    </xf>
  </cellStyleXfs>
  <cellXfs count="245">
    <xf numFmtId="0" fontId="0" fillId="0" borderId="0" xfId="0"/>
    <xf numFmtId="0" fontId="3" fillId="0" borderId="0" xfId="0" applyNumberFormat="1" applyFont="1" applyBorder="1" applyAlignment="1" applyProtection="1">
      <alignment vertical="top"/>
    </xf>
    <xf numFmtId="0" fontId="3" fillId="0" borderId="0" xfId="0" applyNumberFormat="1" applyFont="1" applyBorder="1" applyAlignment="1" applyProtection="1">
      <alignment vertical="top" wrapText="1"/>
    </xf>
    <xf numFmtId="0" fontId="10" fillId="0" borderId="0" xfId="44"/>
    <xf numFmtId="0" fontId="11" fillId="0" borderId="0" xfId="44" applyFont="1"/>
    <xf numFmtId="0" fontId="0" fillId="11" borderId="0" xfId="0" applyFill="1"/>
    <xf numFmtId="0" fontId="0" fillId="4" borderId="0" xfId="0" applyFill="1"/>
    <xf numFmtId="0" fontId="0" fillId="14" borderId="0" xfId="0" applyFill="1"/>
    <xf numFmtId="0" fontId="0" fillId="9" borderId="0" xfId="0" applyFill="1"/>
    <xf numFmtId="0" fontId="0" fillId="10" borderId="0" xfId="0" applyFill="1"/>
    <xf numFmtId="0" fontId="0" fillId="0" borderId="8" xfId="0" applyBorder="1"/>
    <xf numFmtId="0" fontId="0" fillId="0" borderId="23" xfId="0" applyBorder="1"/>
    <xf numFmtId="0" fontId="0" fillId="0" borderId="0" xfId="0" applyBorder="1"/>
    <xf numFmtId="0" fontId="0" fillId="0" borderId="19" xfId="0" applyBorder="1"/>
    <xf numFmtId="0" fontId="0" fillId="9" borderId="21" xfId="0" applyFill="1" applyBorder="1"/>
    <xf numFmtId="0" fontId="0" fillId="9" borderId="0" xfId="0" applyFill="1" applyBorder="1" applyAlignment="1">
      <alignment horizontal="left"/>
    </xf>
    <xf numFmtId="0" fontId="0" fillId="9" borderId="0" xfId="0" applyFill="1" applyBorder="1"/>
    <xf numFmtId="0" fontId="0" fillId="9" borderId="14" xfId="0" applyFill="1" applyBorder="1"/>
    <xf numFmtId="0" fontId="10" fillId="9" borderId="18" xfId="44" applyFill="1" applyBorder="1"/>
    <xf numFmtId="0" fontId="10" fillId="9" borderId="0" xfId="44" applyFill="1" applyBorder="1" applyAlignment="1">
      <alignment horizontal="left"/>
    </xf>
    <xf numFmtId="0" fontId="10" fillId="9" borderId="0" xfId="44" applyFill="1" applyBorder="1"/>
    <xf numFmtId="0" fontId="10" fillId="0" borderId="18" xfId="44" applyFill="1" applyBorder="1"/>
    <xf numFmtId="0" fontId="10" fillId="0" borderId="0" xfId="44" applyFill="1" applyBorder="1" applyAlignment="1">
      <alignment horizontal="left"/>
    </xf>
    <xf numFmtId="0" fontId="10" fillId="0" borderId="0" xfId="44" applyFill="1" applyBorder="1"/>
    <xf numFmtId="49" fontId="18" fillId="17" borderId="28" xfId="0" applyNumberFormat="1" applyFont="1" applyFill="1" applyBorder="1" applyAlignment="1" applyProtection="1">
      <alignment horizontal="center" vertical="center" wrapText="1"/>
      <protection hidden="1"/>
    </xf>
    <xf numFmtId="0" fontId="18" fillId="17" borderId="29" xfId="0" applyNumberFormat="1" applyFont="1" applyFill="1" applyBorder="1" applyAlignment="1" applyProtection="1">
      <alignment horizontal="center" vertical="center" wrapText="1"/>
      <protection hidden="1"/>
    </xf>
    <xf numFmtId="0" fontId="18" fillId="17" borderId="29" xfId="44" applyFont="1" applyFill="1" applyBorder="1" applyAlignment="1" applyProtection="1">
      <alignment horizontal="center" vertical="center" wrapText="1"/>
      <protection hidden="1"/>
    </xf>
    <xf numFmtId="0" fontId="18" fillId="17" borderId="24" xfId="44" applyFont="1" applyFill="1" applyBorder="1" applyAlignment="1" applyProtection="1">
      <alignment horizontal="center" vertical="center" wrapText="1"/>
      <protection hidden="1"/>
    </xf>
    <xf numFmtId="0" fontId="18" fillId="17" borderId="17" xfId="44" applyFont="1" applyFill="1" applyBorder="1" applyAlignment="1" applyProtection="1">
      <alignment horizontal="center" vertical="center" wrapText="1"/>
      <protection hidden="1"/>
    </xf>
    <xf numFmtId="49" fontId="12" fillId="11" borderId="35" xfId="44" applyNumberFormat="1" applyFont="1" applyFill="1" applyBorder="1" applyAlignment="1" applyProtection="1">
      <alignment horizontal="center" vertical="center"/>
      <protection hidden="1"/>
    </xf>
    <xf numFmtId="49" fontId="2" fillId="13" borderId="30" xfId="15" applyNumberFormat="1" applyFont="1" applyFill="1" applyBorder="1" applyAlignment="1" applyProtection="1">
      <alignment horizontal="center" vertical="center"/>
      <protection hidden="1"/>
    </xf>
    <xf numFmtId="164" fontId="2" fillId="13" borderId="38" xfId="0" applyNumberFormat="1" applyFont="1" applyFill="1" applyBorder="1" applyAlignment="1" applyProtection="1">
      <alignment horizontal="center" vertical="center" wrapText="1"/>
      <protection hidden="1"/>
    </xf>
    <xf numFmtId="49" fontId="13" fillId="12" borderId="32" xfId="44" applyNumberFormat="1" applyFont="1" applyFill="1" applyBorder="1" applyAlignment="1" applyProtection="1">
      <alignment horizontal="center" vertical="center"/>
      <protection hidden="1"/>
    </xf>
    <xf numFmtId="0" fontId="13" fillId="12" borderId="27" xfId="44" applyNumberFormat="1" applyFont="1" applyFill="1" applyBorder="1" applyAlignment="1" applyProtection="1">
      <alignment horizontal="left" vertical="center" wrapText="1"/>
      <protection hidden="1"/>
    </xf>
    <xf numFmtId="49" fontId="13" fillId="12" borderId="27" xfId="44" applyNumberFormat="1" applyFont="1" applyFill="1" applyBorder="1" applyAlignment="1" applyProtection="1">
      <alignment horizontal="center" vertical="center"/>
      <protection hidden="1"/>
    </xf>
    <xf numFmtId="0" fontId="13" fillId="12" borderId="27" xfId="44" applyNumberFormat="1" applyFont="1" applyFill="1" applyBorder="1" applyAlignment="1" applyProtection="1">
      <alignment horizontal="center" vertical="center"/>
      <protection hidden="1"/>
    </xf>
    <xf numFmtId="164" fontId="13" fillId="12" borderId="39" xfId="44" applyNumberFormat="1" applyFont="1" applyFill="1" applyBorder="1" applyAlignment="1" applyProtection="1">
      <alignment horizontal="center" vertical="center" wrapText="1"/>
      <protection hidden="1"/>
    </xf>
    <xf numFmtId="49" fontId="13" fillId="12" borderId="33" xfId="44" applyNumberFormat="1" applyFont="1" applyFill="1" applyBorder="1" applyAlignment="1" applyProtection="1">
      <alignment horizontal="center" vertical="center"/>
      <protection hidden="1"/>
    </xf>
    <xf numFmtId="0" fontId="13" fillId="12" borderId="34" xfId="44" applyNumberFormat="1" applyFont="1" applyFill="1" applyBorder="1" applyAlignment="1" applyProtection="1">
      <alignment horizontal="left" vertical="center" wrapText="1"/>
      <protection hidden="1"/>
    </xf>
    <xf numFmtId="49" fontId="13" fillId="12" borderId="34" xfId="44" applyNumberFormat="1" applyFont="1" applyFill="1" applyBorder="1" applyAlignment="1" applyProtection="1">
      <alignment horizontal="center" vertical="center"/>
      <protection hidden="1"/>
    </xf>
    <xf numFmtId="0" fontId="13" fillId="12" borderId="34" xfId="44" applyNumberFormat="1" applyFont="1" applyFill="1" applyBorder="1" applyAlignment="1" applyProtection="1">
      <alignment horizontal="center" vertical="center"/>
      <protection hidden="1"/>
    </xf>
    <xf numFmtId="164" fontId="13" fillId="12" borderId="40" xfId="44" applyNumberFormat="1" applyFont="1" applyFill="1" applyBorder="1" applyAlignment="1" applyProtection="1">
      <alignment horizontal="center" vertical="center" wrapText="1"/>
      <protection hidden="1"/>
    </xf>
    <xf numFmtId="49" fontId="2" fillId="11" borderId="30" xfId="44" applyNumberFormat="1" applyFont="1" applyFill="1" applyBorder="1" applyAlignment="1" applyProtection="1">
      <alignment horizontal="center" vertical="center"/>
      <protection hidden="1"/>
    </xf>
    <xf numFmtId="164" fontId="2" fillId="11" borderId="38" xfId="44" applyNumberFormat="1" applyFont="1" applyFill="1" applyBorder="1" applyAlignment="1" applyProtection="1">
      <alignment horizontal="center" vertical="center" wrapText="1"/>
      <protection hidden="1"/>
    </xf>
    <xf numFmtId="0" fontId="2" fillId="11" borderId="31" xfId="44" applyNumberFormat="1" applyFont="1" applyFill="1" applyBorder="1" applyAlignment="1" applyProtection="1">
      <alignment horizontal="left" vertical="center" wrapText="1"/>
      <protection hidden="1"/>
    </xf>
    <xf numFmtId="49" fontId="2" fillId="11" borderId="31" xfId="44" applyNumberFormat="1" applyFont="1" applyFill="1" applyBorder="1" applyAlignment="1" applyProtection="1">
      <alignment horizontal="center" vertical="center"/>
      <protection hidden="1"/>
    </xf>
    <xf numFmtId="0" fontId="2" fillId="11" borderId="31" xfId="44" applyNumberFormat="1" applyFont="1" applyFill="1" applyBorder="1" applyAlignment="1" applyProtection="1">
      <alignment horizontal="center" vertical="center"/>
      <protection hidden="1"/>
    </xf>
    <xf numFmtId="4" fontId="2" fillId="11" borderId="26" xfId="44" applyNumberFormat="1" applyFont="1" applyFill="1" applyBorder="1" applyAlignment="1" applyProtection="1">
      <alignment horizontal="center" vertical="center"/>
      <protection hidden="1"/>
    </xf>
    <xf numFmtId="49" fontId="12" fillId="15" borderId="28" xfId="44" applyNumberFormat="1" applyFont="1" applyFill="1" applyBorder="1" applyAlignment="1" applyProtection="1">
      <alignment horizontal="center" vertical="center"/>
      <protection hidden="1"/>
    </xf>
    <xf numFmtId="49" fontId="2" fillId="14" borderId="30" xfId="44" applyNumberFormat="1" applyFont="1" applyFill="1" applyBorder="1" applyAlignment="1" applyProtection="1">
      <alignment horizontal="center" vertical="center"/>
      <protection hidden="1"/>
    </xf>
    <xf numFmtId="164" fontId="2" fillId="14" borderId="38" xfId="44" applyNumberFormat="1" applyFont="1" applyFill="1" applyBorder="1" applyAlignment="1" applyProtection="1">
      <alignment horizontal="center" vertical="center" wrapText="1"/>
      <protection hidden="1"/>
    </xf>
    <xf numFmtId="49" fontId="13" fillId="4" borderId="32" xfId="44" applyNumberFormat="1" applyFont="1" applyFill="1" applyBorder="1" applyAlignment="1" applyProtection="1">
      <alignment horizontal="center" vertical="center"/>
      <protection hidden="1"/>
    </xf>
    <xf numFmtId="0" fontId="13" fillId="4" borderId="27" xfId="44" applyNumberFormat="1" applyFont="1" applyFill="1" applyBorder="1" applyAlignment="1" applyProtection="1">
      <alignment horizontal="left" vertical="center" wrapText="1"/>
      <protection hidden="1"/>
    </xf>
    <xf numFmtId="49" fontId="13" fillId="4" borderId="27" xfId="44" applyNumberFormat="1" applyFont="1" applyFill="1" applyBorder="1" applyAlignment="1" applyProtection="1">
      <alignment horizontal="center" vertical="center"/>
      <protection hidden="1"/>
    </xf>
    <xf numFmtId="0" fontId="13" fillId="4" borderId="27" xfId="44" applyNumberFormat="1" applyFont="1" applyFill="1" applyBorder="1" applyAlignment="1" applyProtection="1">
      <alignment horizontal="center" vertical="center"/>
      <protection hidden="1"/>
    </xf>
    <xf numFmtId="164" fontId="13" fillId="4" borderId="39" xfId="44" applyNumberFormat="1" applyFont="1" applyFill="1" applyBorder="1" applyAlignment="1" applyProtection="1">
      <alignment horizontal="center" vertical="center" wrapText="1"/>
      <protection hidden="1"/>
    </xf>
    <xf numFmtId="49" fontId="13" fillId="4" borderId="33" xfId="44" applyNumberFormat="1" applyFont="1" applyFill="1" applyBorder="1" applyAlignment="1" applyProtection="1">
      <alignment horizontal="center" vertical="center"/>
      <protection hidden="1"/>
    </xf>
    <xf numFmtId="0" fontId="13" fillId="4" borderId="34" xfId="44" applyNumberFormat="1" applyFont="1" applyFill="1" applyBorder="1" applyAlignment="1" applyProtection="1">
      <alignment horizontal="left" vertical="center" wrapText="1"/>
      <protection hidden="1"/>
    </xf>
    <xf numFmtId="49" fontId="13" fillId="4" borderId="34" xfId="44" applyNumberFormat="1" applyFont="1" applyFill="1" applyBorder="1" applyAlignment="1" applyProtection="1">
      <alignment horizontal="center" vertical="center"/>
      <protection hidden="1"/>
    </xf>
    <xf numFmtId="0" fontId="13" fillId="4" borderId="34" xfId="44" applyNumberFormat="1" applyFont="1" applyFill="1" applyBorder="1" applyAlignment="1" applyProtection="1">
      <alignment horizontal="center" vertical="center"/>
      <protection hidden="1"/>
    </xf>
    <xf numFmtId="164" fontId="13" fillId="4" borderId="40" xfId="44" applyNumberFormat="1" applyFont="1" applyFill="1" applyBorder="1" applyAlignment="1" applyProtection="1">
      <alignment horizontal="center" vertical="center" wrapText="1"/>
      <protection hidden="1"/>
    </xf>
    <xf numFmtId="49" fontId="12" fillId="8" borderId="28" xfId="44" applyNumberFormat="1" applyFont="1" applyFill="1" applyBorder="1" applyAlignment="1" applyProtection="1">
      <alignment horizontal="center" vertical="center" wrapText="1"/>
      <protection hidden="1"/>
    </xf>
    <xf numFmtId="49" fontId="2" fillId="10" borderId="30" xfId="44" applyNumberFormat="1" applyFont="1" applyFill="1" applyBorder="1" applyAlignment="1" applyProtection="1">
      <alignment horizontal="center" vertical="center" wrapText="1"/>
      <protection hidden="1"/>
    </xf>
    <xf numFmtId="4" fontId="2" fillId="10" borderId="38" xfId="44" applyNumberFormat="1" applyFont="1" applyFill="1" applyBorder="1" applyAlignment="1" applyProtection="1">
      <alignment horizontal="center" vertical="center"/>
      <protection hidden="1"/>
    </xf>
    <xf numFmtId="49" fontId="13" fillId="9" borderId="32" xfId="44" applyNumberFormat="1" applyFont="1" applyFill="1" applyBorder="1" applyAlignment="1" applyProtection="1">
      <alignment horizontal="center" vertical="center" wrapText="1"/>
      <protection hidden="1"/>
    </xf>
    <xf numFmtId="0" fontId="13" fillId="9" borderId="27" xfId="44" applyNumberFormat="1" applyFont="1" applyFill="1" applyBorder="1" applyAlignment="1" applyProtection="1">
      <alignment horizontal="left" vertical="center" wrapText="1"/>
      <protection hidden="1"/>
    </xf>
    <xf numFmtId="49" fontId="13" fillId="9" borderId="27" xfId="44" applyNumberFormat="1" applyFont="1" applyFill="1" applyBorder="1" applyAlignment="1" applyProtection="1">
      <alignment horizontal="center" vertical="center"/>
      <protection hidden="1"/>
    </xf>
    <xf numFmtId="0" fontId="13" fillId="9" borderId="27" xfId="44" applyNumberFormat="1" applyFont="1" applyFill="1" applyBorder="1" applyAlignment="1" applyProtection="1">
      <alignment horizontal="center" vertical="center"/>
      <protection hidden="1"/>
    </xf>
    <xf numFmtId="4" fontId="13" fillId="9" borderId="39" xfId="44" applyNumberFormat="1" applyFont="1" applyFill="1" applyBorder="1" applyAlignment="1" applyProtection="1">
      <alignment horizontal="center" vertical="center"/>
      <protection hidden="1"/>
    </xf>
    <xf numFmtId="49" fontId="13" fillId="9" borderId="33" xfId="44" applyNumberFormat="1" applyFont="1" applyFill="1" applyBorder="1" applyAlignment="1" applyProtection="1">
      <alignment horizontal="center" vertical="center" wrapText="1"/>
      <protection hidden="1"/>
    </xf>
    <xf numFmtId="0" fontId="13" fillId="9" borderId="34" xfId="44" applyNumberFormat="1" applyFont="1" applyFill="1" applyBorder="1" applyAlignment="1" applyProtection="1">
      <alignment horizontal="left" vertical="center" wrapText="1"/>
      <protection hidden="1"/>
    </xf>
    <xf numFmtId="49" fontId="13" fillId="9" borderId="34" xfId="44" applyNumberFormat="1" applyFont="1" applyFill="1" applyBorder="1" applyAlignment="1" applyProtection="1">
      <alignment horizontal="center" vertical="center"/>
      <protection hidden="1"/>
    </xf>
    <xf numFmtId="0" fontId="13" fillId="9" borderId="34" xfId="44" applyNumberFormat="1" applyFont="1" applyFill="1" applyBorder="1" applyAlignment="1" applyProtection="1">
      <alignment horizontal="center" vertical="center"/>
      <protection hidden="1"/>
    </xf>
    <xf numFmtId="4" fontId="13" fillId="9" borderId="40" xfId="44" applyNumberFormat="1" applyFont="1" applyFill="1" applyBorder="1" applyAlignment="1" applyProtection="1">
      <alignment horizontal="center" vertical="center"/>
      <protection hidden="1"/>
    </xf>
    <xf numFmtId="4" fontId="13" fillId="12" borderId="25" xfId="44" applyNumberFormat="1" applyFont="1" applyFill="1" applyBorder="1" applyAlignment="1" applyProtection="1">
      <alignment horizontal="center" vertical="center"/>
      <protection locked="0"/>
    </xf>
    <xf numFmtId="4" fontId="13" fillId="12" borderId="37" xfId="44" applyNumberFormat="1" applyFont="1" applyFill="1" applyBorder="1" applyAlignment="1" applyProtection="1">
      <alignment horizontal="center" vertical="center"/>
      <protection locked="0"/>
    </xf>
    <xf numFmtId="4" fontId="13" fillId="4" borderId="25" xfId="44" applyNumberFormat="1" applyFont="1" applyFill="1" applyBorder="1" applyAlignment="1" applyProtection="1">
      <alignment horizontal="center" vertical="center"/>
      <protection locked="0"/>
    </xf>
    <xf numFmtId="4" fontId="13" fillId="4" borderId="37" xfId="44" applyNumberFormat="1" applyFont="1" applyFill="1" applyBorder="1" applyAlignment="1" applyProtection="1">
      <alignment horizontal="center" vertical="center"/>
      <protection locked="0"/>
    </xf>
    <xf numFmtId="4" fontId="13" fillId="9" borderId="25" xfId="44" applyNumberFormat="1" applyFont="1" applyFill="1" applyBorder="1" applyAlignment="1" applyProtection="1">
      <alignment horizontal="center" vertical="center"/>
      <protection locked="0"/>
    </xf>
    <xf numFmtId="4" fontId="13" fillId="9" borderId="37" xfId="44" applyNumberFormat="1" applyFont="1" applyFill="1" applyBorder="1" applyAlignment="1" applyProtection="1">
      <alignment horizontal="center" vertical="center"/>
      <protection locked="0"/>
    </xf>
    <xf numFmtId="0" fontId="18" fillId="17" borderId="28" xfId="44" applyFont="1" applyFill="1" applyBorder="1" applyAlignment="1" applyProtection="1">
      <alignment horizontal="center" vertical="center" wrapText="1"/>
      <protection hidden="1"/>
    </xf>
    <xf numFmtId="0" fontId="15" fillId="11" borderId="30" xfId="44" applyFont="1" applyFill="1" applyBorder="1" applyAlignment="1" applyProtection="1">
      <alignment horizontal="center" vertical="center"/>
      <protection hidden="1"/>
    </xf>
    <xf numFmtId="0" fontId="14" fillId="12" borderId="32" xfId="44" applyFont="1" applyFill="1" applyBorder="1" applyAlignment="1" applyProtection="1">
      <alignment horizontal="center" vertical="center" wrapText="1"/>
      <protection hidden="1"/>
    </xf>
    <xf numFmtId="0" fontId="14" fillId="12" borderId="27" xfId="44" applyFont="1" applyFill="1" applyBorder="1" applyAlignment="1" applyProtection="1">
      <alignment horizontal="left" vertical="center" wrapText="1"/>
      <protection hidden="1"/>
    </xf>
    <xf numFmtId="0" fontId="14" fillId="12" borderId="27" xfId="44" applyFont="1" applyFill="1" applyBorder="1" applyAlignment="1" applyProtection="1">
      <alignment horizontal="center" vertical="center" wrapText="1"/>
      <protection hidden="1"/>
    </xf>
    <xf numFmtId="1" fontId="14" fillId="12" borderId="27" xfId="44" applyNumberFormat="1" applyFont="1" applyFill="1" applyBorder="1" applyAlignment="1" applyProtection="1">
      <alignment horizontal="center" vertical="center" wrapText="1"/>
      <protection hidden="1"/>
    </xf>
    <xf numFmtId="0" fontId="14" fillId="12" borderId="33" xfId="44" applyFont="1" applyFill="1" applyBorder="1" applyAlignment="1" applyProtection="1">
      <alignment horizontal="center" vertical="center" wrapText="1"/>
      <protection hidden="1"/>
    </xf>
    <xf numFmtId="0" fontId="14" fillId="12" borderId="34" xfId="44" applyFont="1" applyFill="1" applyBorder="1" applyAlignment="1" applyProtection="1">
      <alignment horizontal="left" vertical="center" wrapText="1"/>
      <protection hidden="1"/>
    </xf>
    <xf numFmtId="0" fontId="14" fillId="12" borderId="34" xfId="44" applyFont="1" applyFill="1" applyBorder="1" applyAlignment="1" applyProtection="1">
      <alignment horizontal="center" vertical="center" wrapText="1"/>
      <protection hidden="1"/>
    </xf>
    <xf numFmtId="0" fontId="15" fillId="15" borderId="28" xfId="44" applyFont="1" applyFill="1" applyBorder="1" applyAlignment="1" applyProtection="1">
      <alignment horizontal="center" vertical="center" wrapText="1"/>
      <protection hidden="1"/>
    </xf>
    <xf numFmtId="0" fontId="16" fillId="14" borderId="30" xfId="44" applyFont="1" applyFill="1" applyBorder="1" applyAlignment="1" applyProtection="1">
      <alignment horizontal="center" vertical="center"/>
      <protection hidden="1"/>
    </xf>
    <xf numFmtId="0" fontId="14" fillId="4" borderId="32" xfId="44" applyFont="1" applyFill="1" applyBorder="1" applyAlignment="1" applyProtection="1">
      <alignment horizontal="center" vertical="center" wrapText="1"/>
      <protection hidden="1"/>
    </xf>
    <xf numFmtId="0" fontId="14" fillId="4" borderId="27" xfId="44" applyFont="1" applyFill="1" applyBorder="1" applyAlignment="1" applyProtection="1">
      <alignment horizontal="left" vertical="center" wrapText="1"/>
      <protection hidden="1"/>
    </xf>
    <xf numFmtId="0" fontId="14" fillId="4" borderId="27" xfId="44" applyFont="1" applyFill="1" applyBorder="1" applyAlignment="1" applyProtection="1">
      <alignment horizontal="center" vertical="center" wrapText="1"/>
      <protection hidden="1"/>
    </xf>
    <xf numFmtId="3" fontId="14" fillId="4" borderId="27" xfId="44" applyNumberFormat="1" applyFont="1" applyFill="1" applyBorder="1" applyAlignment="1" applyProtection="1">
      <alignment horizontal="center" vertical="center" wrapText="1"/>
      <protection hidden="1"/>
    </xf>
    <xf numFmtId="170" fontId="14" fillId="4" borderId="27" xfId="44" applyNumberFormat="1" applyFont="1" applyFill="1" applyBorder="1" applyAlignment="1" applyProtection="1">
      <alignment horizontal="center" vertical="center" wrapText="1"/>
      <protection hidden="1"/>
    </xf>
    <xf numFmtId="0" fontId="14" fillId="4" borderId="33" xfId="44" applyFont="1" applyFill="1" applyBorder="1" applyAlignment="1" applyProtection="1">
      <alignment horizontal="center" vertical="center" wrapText="1"/>
      <protection hidden="1"/>
    </xf>
    <xf numFmtId="0" fontId="14" fillId="4" borderId="34" xfId="44" applyFont="1" applyFill="1" applyBorder="1" applyAlignment="1" applyProtection="1">
      <alignment horizontal="left" vertical="center" wrapText="1"/>
      <protection hidden="1"/>
    </xf>
    <xf numFmtId="0" fontId="14" fillId="4" borderId="34" xfId="44" applyFont="1" applyFill="1" applyBorder="1" applyAlignment="1" applyProtection="1">
      <alignment horizontal="center" vertical="center" wrapText="1"/>
      <protection hidden="1"/>
    </xf>
    <xf numFmtId="170" fontId="14" fillId="4" borderId="34" xfId="44" applyNumberFormat="1" applyFont="1" applyFill="1" applyBorder="1" applyAlignment="1" applyProtection="1">
      <alignment horizontal="center" vertical="center" wrapText="1"/>
      <protection hidden="1"/>
    </xf>
    <xf numFmtId="0" fontId="16" fillId="4" borderId="30" xfId="44" applyFont="1" applyFill="1" applyBorder="1" applyAlignment="1" applyProtection="1">
      <alignment horizontal="center" vertical="center"/>
      <protection hidden="1"/>
    </xf>
    <xf numFmtId="0" fontId="15" fillId="8" borderId="28" xfId="44" applyFont="1" applyFill="1" applyBorder="1" applyAlignment="1" applyProtection="1">
      <alignment horizontal="center" vertical="center" wrapText="1"/>
      <protection hidden="1"/>
    </xf>
    <xf numFmtId="0" fontId="16" fillId="10" borderId="30" xfId="44" applyFont="1" applyFill="1" applyBorder="1" applyAlignment="1" applyProtection="1">
      <alignment vertical="center"/>
      <protection hidden="1"/>
    </xf>
    <xf numFmtId="0" fontId="14" fillId="9" borderId="32" xfId="44" applyFont="1" applyFill="1" applyBorder="1" applyAlignment="1" applyProtection="1">
      <alignment horizontal="center" vertical="center" wrapText="1"/>
      <protection hidden="1"/>
    </xf>
    <xf numFmtId="49" fontId="14" fillId="9" borderId="27" xfId="44" applyNumberFormat="1" applyFont="1" applyFill="1" applyBorder="1" applyAlignment="1" applyProtection="1">
      <alignment horizontal="left" vertical="center" wrapText="1"/>
      <protection hidden="1"/>
    </xf>
    <xf numFmtId="0" fontId="14" fillId="9" borderId="27" xfId="44" applyFont="1" applyFill="1" applyBorder="1" applyAlignment="1" applyProtection="1">
      <alignment horizontal="center" vertical="center" wrapText="1"/>
      <protection hidden="1"/>
    </xf>
    <xf numFmtId="0" fontId="14" fillId="9" borderId="27" xfId="44" applyNumberFormat="1" applyFont="1" applyFill="1" applyBorder="1" applyAlignment="1" applyProtection="1">
      <alignment horizontal="left" vertical="center" wrapText="1"/>
      <protection hidden="1"/>
    </xf>
    <xf numFmtId="0" fontId="14" fillId="9" borderId="27" xfId="44" applyFont="1" applyFill="1" applyBorder="1" applyAlignment="1" applyProtection="1">
      <alignment horizontal="center" vertical="center"/>
      <protection hidden="1"/>
    </xf>
    <xf numFmtId="0" fontId="14" fillId="9" borderId="27" xfId="44" applyFont="1" applyFill="1" applyBorder="1" applyAlignment="1" applyProtection="1">
      <alignment horizontal="left" vertical="center" wrapText="1"/>
      <protection hidden="1"/>
    </xf>
    <xf numFmtId="0" fontId="14" fillId="9" borderId="33" xfId="44" applyFont="1" applyFill="1" applyBorder="1" applyAlignment="1" applyProtection="1">
      <alignment horizontal="center" vertical="center" wrapText="1"/>
      <protection hidden="1"/>
    </xf>
    <xf numFmtId="0" fontId="14" fillId="9" borderId="34" xfId="44" applyFont="1" applyFill="1" applyBorder="1" applyAlignment="1" applyProtection="1">
      <alignment horizontal="left" vertical="center" wrapText="1"/>
      <protection hidden="1"/>
    </xf>
    <xf numFmtId="0" fontId="14" fillId="9" borderId="34" xfId="44" applyFont="1" applyFill="1" applyBorder="1" applyAlignment="1" applyProtection="1">
      <alignment horizontal="center" vertical="center" wrapText="1"/>
      <protection hidden="1"/>
    </xf>
    <xf numFmtId="0" fontId="3" fillId="0" borderId="0" xfId="0" applyNumberFormat="1" applyFont="1" applyBorder="1" applyAlignment="1" applyProtection="1">
      <alignment horizontal="center" vertical="center"/>
    </xf>
    <xf numFmtId="0" fontId="0" fillId="0" borderId="0" xfId="0" applyAlignment="1">
      <alignment horizontal="center" vertical="center"/>
    </xf>
    <xf numFmtId="0" fontId="2" fillId="14" borderId="0" xfId="0" applyNumberFormat="1" applyFont="1" applyFill="1" applyBorder="1" applyAlignment="1" applyProtection="1">
      <alignment vertical="top" wrapText="1"/>
    </xf>
    <xf numFmtId="0" fontId="2" fillId="8" borderId="0" xfId="0" applyNumberFormat="1" applyFont="1" applyFill="1" applyBorder="1" applyAlignment="1" applyProtection="1">
      <alignment vertical="top" wrapText="1"/>
    </xf>
    <xf numFmtId="49" fontId="2" fillId="3" borderId="10" xfId="0" applyNumberFormat="1" applyFont="1" applyFill="1" applyBorder="1" applyAlignment="1" applyProtection="1">
      <alignment horizontal="center" vertical="center" wrapText="1"/>
    </xf>
    <xf numFmtId="165" fontId="2" fillId="3" borderId="9" xfId="0" applyNumberFormat="1" applyFont="1" applyFill="1" applyBorder="1" applyAlignment="1" applyProtection="1">
      <alignment horizontal="center" vertical="center" wrapText="1"/>
    </xf>
    <xf numFmtId="0" fontId="2" fillId="11" borderId="20" xfId="0" applyNumberFormat="1" applyFont="1" applyFill="1" applyBorder="1" applyAlignment="1" applyProtection="1">
      <alignment vertical="top" wrapText="1"/>
    </xf>
    <xf numFmtId="164" fontId="2" fillId="11" borderId="13" xfId="0" applyNumberFormat="1" applyFont="1" applyFill="1" applyBorder="1" applyAlignment="1" applyProtection="1">
      <alignment horizontal="center" vertical="center" wrapText="1"/>
    </xf>
    <xf numFmtId="49" fontId="9" fillId="12" borderId="21" xfId="0" applyNumberFormat="1" applyFont="1" applyFill="1" applyBorder="1" applyAlignment="1" applyProtection="1">
      <alignment vertical="top" wrapText="1"/>
    </xf>
    <xf numFmtId="164" fontId="9" fillId="12" borderId="15" xfId="0" applyNumberFormat="1" applyFont="1" applyFill="1" applyBorder="1" applyAlignment="1" applyProtection="1">
      <alignment horizontal="center" vertical="center" wrapText="1"/>
    </xf>
    <xf numFmtId="0" fontId="2" fillId="14" borderId="21" xfId="0" applyNumberFormat="1" applyFont="1" applyFill="1" applyBorder="1" applyAlignment="1" applyProtection="1">
      <alignment vertical="top" wrapText="1"/>
    </xf>
    <xf numFmtId="164" fontId="2" fillId="14" borderId="15" xfId="0" applyNumberFormat="1" applyFont="1" applyFill="1" applyBorder="1" applyAlignment="1" applyProtection="1">
      <alignment horizontal="center" vertical="center" wrapText="1"/>
    </xf>
    <xf numFmtId="49" fontId="9" fillId="4" borderId="21" xfId="0" applyNumberFormat="1" applyFont="1" applyFill="1" applyBorder="1" applyAlignment="1" applyProtection="1">
      <alignment vertical="top" wrapText="1"/>
    </xf>
    <xf numFmtId="164" fontId="9" fillId="4" borderId="15" xfId="0" applyNumberFormat="1" applyFont="1" applyFill="1" applyBorder="1" applyAlignment="1" applyProtection="1">
      <alignment horizontal="center" vertical="center" wrapText="1"/>
    </xf>
    <xf numFmtId="0" fontId="2" fillId="8" borderId="21" xfId="0" applyNumberFormat="1" applyFont="1" applyFill="1" applyBorder="1" applyAlignment="1" applyProtection="1">
      <alignment vertical="top" wrapText="1"/>
    </xf>
    <xf numFmtId="164" fontId="2" fillId="8" borderId="15" xfId="0" applyNumberFormat="1" applyFont="1" applyFill="1" applyBorder="1" applyAlignment="1" applyProtection="1">
      <alignment horizontal="center" vertical="center" wrapText="1"/>
    </xf>
    <xf numFmtId="49" fontId="9" fillId="7" borderId="21" xfId="0" applyNumberFormat="1" applyFont="1" applyFill="1" applyBorder="1" applyAlignment="1" applyProtection="1">
      <alignment vertical="top" wrapText="1"/>
    </xf>
    <xf numFmtId="164" fontId="9" fillId="7" borderId="15" xfId="0" applyNumberFormat="1" applyFont="1" applyFill="1" applyBorder="1" applyAlignment="1" applyProtection="1">
      <alignment horizontal="center" vertical="center" wrapText="1"/>
    </xf>
    <xf numFmtId="49" fontId="9" fillId="7" borderId="22" xfId="0" applyNumberFormat="1" applyFont="1" applyFill="1" applyBorder="1" applyAlignment="1" applyProtection="1">
      <alignment vertical="top" wrapText="1"/>
    </xf>
    <xf numFmtId="164" fontId="9" fillId="7" borderId="16" xfId="0" applyNumberFormat="1" applyFont="1" applyFill="1" applyBorder="1" applyAlignment="1" applyProtection="1">
      <alignment horizontal="center" vertical="center" wrapText="1"/>
    </xf>
    <xf numFmtId="49" fontId="2" fillId="3" borderId="8" xfId="0" applyNumberFormat="1" applyFont="1" applyFill="1" applyBorder="1" applyAlignment="1" applyProtection="1">
      <alignment horizontal="center" vertical="center" wrapText="1"/>
    </xf>
    <xf numFmtId="0" fontId="2" fillId="11" borderId="23" xfId="0" applyNumberFormat="1" applyFont="1" applyFill="1" applyBorder="1" applyAlignment="1" applyProtection="1">
      <alignment vertical="top" wrapText="1"/>
    </xf>
    <xf numFmtId="0" fontId="9" fillId="12" borderId="0" xfId="0" applyNumberFormat="1" applyFont="1" applyFill="1" applyBorder="1" applyAlignment="1" applyProtection="1">
      <alignment vertical="top" wrapText="1"/>
    </xf>
    <xf numFmtId="0" fontId="9" fillId="4" borderId="0" xfId="0" applyNumberFormat="1" applyFont="1" applyFill="1" applyBorder="1" applyAlignment="1" applyProtection="1">
      <alignment vertical="top" wrapText="1"/>
    </xf>
    <xf numFmtId="0" fontId="9" fillId="7" borderId="0" xfId="0" applyNumberFormat="1" applyFont="1" applyFill="1" applyBorder="1" applyAlignment="1" applyProtection="1">
      <alignment vertical="top" wrapText="1"/>
    </xf>
    <xf numFmtId="0" fontId="9" fillId="7" borderId="19" xfId="0" applyNumberFormat="1" applyFont="1" applyFill="1" applyBorder="1" applyAlignment="1" applyProtection="1">
      <alignment vertical="top" wrapText="1"/>
    </xf>
    <xf numFmtId="166" fontId="16" fillId="16" borderId="38" xfId="1" applyNumberFormat="1" applyFont="1" applyFill="1" applyBorder="1" applyAlignment="1" applyProtection="1">
      <alignment horizontal="center" vertical="center"/>
    </xf>
    <xf numFmtId="166" fontId="16" fillId="16" borderId="41" xfId="1" applyNumberFormat="1" applyFont="1" applyFill="1" applyBorder="1" applyAlignment="1" applyProtection="1">
      <alignment horizontal="center" vertical="center"/>
    </xf>
    <xf numFmtId="166" fontId="16" fillId="16" borderId="17" xfId="1" applyNumberFormat="1" applyFont="1" applyFill="1" applyBorder="1" applyAlignment="1" applyProtection="1">
      <alignment horizontal="center" vertical="center"/>
    </xf>
    <xf numFmtId="0" fontId="14" fillId="12" borderId="25" xfId="44" applyFont="1" applyFill="1" applyBorder="1" applyAlignment="1" applyProtection="1">
      <alignment horizontal="center" vertical="center" wrapText="1"/>
      <protection locked="0"/>
    </xf>
    <xf numFmtId="4" fontId="14" fillId="12" borderId="25" xfId="44" applyNumberFormat="1" applyFont="1" applyFill="1" applyBorder="1" applyAlignment="1" applyProtection="1">
      <alignment horizontal="center" vertical="center" wrapText="1"/>
      <protection locked="0"/>
    </xf>
    <xf numFmtId="4" fontId="14" fillId="12" borderId="37" xfId="44" applyNumberFormat="1" applyFont="1" applyFill="1" applyBorder="1" applyAlignment="1" applyProtection="1">
      <alignment horizontal="center" vertical="center" wrapText="1"/>
      <protection locked="0"/>
    </xf>
    <xf numFmtId="4" fontId="14" fillId="4" borderId="25" xfId="44" applyNumberFormat="1" applyFont="1" applyFill="1" applyBorder="1" applyAlignment="1" applyProtection="1">
      <alignment horizontal="center" vertical="center" wrapText="1"/>
      <protection locked="0"/>
    </xf>
    <xf numFmtId="4" fontId="14" fillId="4" borderId="37" xfId="44" applyNumberFormat="1" applyFont="1" applyFill="1" applyBorder="1" applyAlignment="1" applyProtection="1">
      <alignment horizontal="center" vertical="center" wrapText="1"/>
      <protection locked="0"/>
    </xf>
    <xf numFmtId="4" fontId="14" fillId="9" borderId="25" xfId="44" applyNumberFormat="1" applyFont="1" applyFill="1" applyBorder="1" applyAlignment="1" applyProtection="1">
      <alignment horizontal="center" vertical="center" wrapText="1"/>
      <protection locked="0"/>
    </xf>
    <xf numFmtId="0" fontId="14" fillId="9" borderId="25" xfId="44" applyFont="1" applyFill="1" applyBorder="1" applyAlignment="1" applyProtection="1">
      <alignment horizontal="center" vertical="center" wrapText="1"/>
      <protection locked="0"/>
    </xf>
    <xf numFmtId="4" fontId="14" fillId="9" borderId="37" xfId="44" applyNumberFormat="1" applyFont="1" applyFill="1" applyBorder="1" applyAlignment="1" applyProtection="1">
      <alignment horizontal="center" vertical="center" wrapText="1"/>
      <protection locked="0"/>
    </xf>
    <xf numFmtId="4" fontId="15" fillId="11" borderId="38" xfId="44" applyNumberFormat="1" applyFont="1" applyFill="1" applyBorder="1" applyAlignment="1" applyProtection="1">
      <alignment horizontal="right" vertical="center"/>
      <protection hidden="1"/>
    </xf>
    <xf numFmtId="4" fontId="14" fillId="12" borderId="39" xfId="44" applyNumberFormat="1" applyFont="1" applyFill="1" applyBorder="1" applyAlignment="1" applyProtection="1">
      <alignment horizontal="right" vertical="center" wrapText="1"/>
      <protection hidden="1"/>
    </xf>
    <xf numFmtId="4" fontId="14" fillId="12" borderId="40" xfId="44" applyNumberFormat="1" applyFont="1" applyFill="1" applyBorder="1" applyAlignment="1" applyProtection="1">
      <alignment horizontal="right" vertical="center" wrapText="1"/>
      <protection hidden="1"/>
    </xf>
    <xf numFmtId="4" fontId="16" fillId="14" borderId="38" xfId="44" applyNumberFormat="1" applyFont="1" applyFill="1" applyBorder="1" applyAlignment="1" applyProtection="1">
      <alignment horizontal="right" vertical="center"/>
      <protection hidden="1"/>
    </xf>
    <xf numFmtId="4" fontId="14" fillId="4" borderId="39" xfId="44" applyNumberFormat="1" applyFont="1" applyFill="1" applyBorder="1" applyAlignment="1" applyProtection="1">
      <alignment horizontal="right" vertical="center" wrapText="1"/>
      <protection hidden="1"/>
    </xf>
    <xf numFmtId="4" fontId="14" fillId="4" borderId="40" xfId="44" applyNumberFormat="1" applyFont="1" applyFill="1" applyBorder="1" applyAlignment="1" applyProtection="1">
      <alignment horizontal="right" vertical="center" wrapText="1"/>
      <protection hidden="1"/>
    </xf>
    <xf numFmtId="4" fontId="16" fillId="4" borderId="38" xfId="44" applyNumberFormat="1" applyFont="1" applyFill="1" applyBorder="1" applyAlignment="1" applyProtection="1">
      <alignment horizontal="right" vertical="center"/>
      <protection hidden="1"/>
    </xf>
    <xf numFmtId="4" fontId="16" fillId="10" borderId="38" xfId="44" applyNumberFormat="1" applyFont="1" applyFill="1" applyBorder="1" applyAlignment="1" applyProtection="1">
      <alignment horizontal="right" vertical="center"/>
      <protection hidden="1"/>
    </xf>
    <xf numFmtId="4" fontId="14" fillId="9" borderId="39" xfId="44" applyNumberFormat="1" applyFont="1" applyFill="1" applyBorder="1" applyAlignment="1" applyProtection="1">
      <alignment horizontal="right" vertical="center" wrapText="1"/>
      <protection hidden="1"/>
    </xf>
    <xf numFmtId="4" fontId="14" fillId="9" borderId="40" xfId="44" applyNumberFormat="1" applyFont="1" applyFill="1" applyBorder="1" applyAlignment="1" applyProtection="1">
      <alignment horizontal="right" vertical="center" wrapText="1"/>
      <protection hidden="1"/>
    </xf>
    <xf numFmtId="0" fontId="14" fillId="0" borderId="14" xfId="44" applyFont="1" applyFill="1" applyBorder="1" applyAlignment="1">
      <alignment horizontal="right"/>
    </xf>
    <xf numFmtId="0" fontId="14" fillId="9" borderId="14" xfId="44" applyFont="1" applyFill="1" applyBorder="1" applyAlignment="1">
      <alignment horizontal="right"/>
    </xf>
    <xf numFmtId="0" fontId="3" fillId="0" borderId="0" xfId="0" applyNumberFormat="1" applyFont="1" applyBorder="1" applyAlignment="1" applyProtection="1">
      <alignment vertical="top" wrapText="1"/>
      <protection hidden="1"/>
    </xf>
    <xf numFmtId="0" fontId="3" fillId="0" borderId="0" xfId="0" applyNumberFormat="1" applyFont="1" applyBorder="1" applyAlignment="1" applyProtection="1">
      <alignment vertical="top"/>
      <protection hidden="1"/>
    </xf>
    <xf numFmtId="0" fontId="3" fillId="0" borderId="0" xfId="0" applyNumberFormat="1" applyFont="1" applyBorder="1" applyAlignment="1" applyProtection="1">
      <alignment horizontal="center" vertical="center"/>
      <protection hidden="1"/>
    </xf>
    <xf numFmtId="49" fontId="2" fillId="3" borderId="10" xfId="0" applyNumberFormat="1" applyFont="1" applyFill="1" applyBorder="1" applyAlignment="1" applyProtection="1">
      <alignment horizontal="center" vertical="center" wrapText="1"/>
      <protection hidden="1"/>
    </xf>
    <xf numFmtId="49" fontId="2" fillId="3" borderId="8" xfId="0" applyNumberFormat="1" applyFont="1" applyFill="1" applyBorder="1" applyAlignment="1" applyProtection="1">
      <alignment horizontal="center" vertical="center" wrapText="1"/>
      <protection hidden="1"/>
    </xf>
    <xf numFmtId="165" fontId="2" fillId="3" borderId="9" xfId="0" applyNumberFormat="1" applyFont="1" applyFill="1" applyBorder="1" applyAlignment="1" applyProtection="1">
      <alignment horizontal="center" vertical="center" wrapText="1"/>
      <protection hidden="1"/>
    </xf>
    <xf numFmtId="0" fontId="2" fillId="11" borderId="20" xfId="0" applyNumberFormat="1" applyFont="1" applyFill="1" applyBorder="1" applyAlignment="1" applyProtection="1">
      <alignment vertical="top" wrapText="1"/>
      <protection hidden="1"/>
    </xf>
    <xf numFmtId="0" fontId="2" fillId="11" borderId="23" xfId="0" applyNumberFormat="1" applyFont="1" applyFill="1" applyBorder="1" applyAlignment="1" applyProtection="1">
      <alignment vertical="top" wrapText="1"/>
      <protection hidden="1"/>
    </xf>
    <xf numFmtId="164" fontId="2" fillId="11" borderId="13" xfId="0" applyNumberFormat="1" applyFont="1" applyFill="1" applyBorder="1" applyAlignment="1" applyProtection="1">
      <alignment horizontal="center" vertical="center" wrapText="1"/>
      <protection hidden="1"/>
    </xf>
    <xf numFmtId="0" fontId="2" fillId="14" borderId="21" xfId="0" applyNumberFormat="1" applyFont="1" applyFill="1" applyBorder="1" applyAlignment="1" applyProtection="1">
      <alignment vertical="top" wrapText="1"/>
      <protection hidden="1"/>
    </xf>
    <xf numFmtId="0" fontId="2" fillId="14" borderId="0" xfId="0" applyNumberFormat="1" applyFont="1" applyFill="1" applyBorder="1" applyAlignment="1" applyProtection="1">
      <alignment vertical="top" wrapText="1"/>
      <protection hidden="1"/>
    </xf>
    <xf numFmtId="164" fontId="2" fillId="14" borderId="15" xfId="0" applyNumberFormat="1" applyFont="1" applyFill="1" applyBorder="1" applyAlignment="1" applyProtection="1">
      <alignment horizontal="center" vertical="center" wrapText="1"/>
      <protection hidden="1"/>
    </xf>
    <xf numFmtId="49" fontId="9" fillId="4" borderId="0" xfId="0" applyNumberFormat="1" applyFont="1" applyFill="1" applyBorder="1" applyAlignment="1" applyProtection="1">
      <alignment vertical="top" wrapText="1"/>
      <protection hidden="1"/>
    </xf>
    <xf numFmtId="164" fontId="9" fillId="4" borderId="15" xfId="0" applyNumberFormat="1" applyFont="1" applyFill="1" applyBorder="1" applyAlignment="1" applyProtection="1">
      <alignment horizontal="center" vertical="center" wrapText="1"/>
      <protection hidden="1"/>
    </xf>
    <xf numFmtId="0" fontId="2" fillId="8" borderId="21" xfId="0" applyNumberFormat="1" applyFont="1" applyFill="1" applyBorder="1" applyAlignment="1" applyProtection="1">
      <alignment vertical="top" wrapText="1"/>
      <protection hidden="1"/>
    </xf>
    <xf numFmtId="0" fontId="2" fillId="8" borderId="0" xfId="0" applyNumberFormat="1" applyFont="1" applyFill="1" applyBorder="1" applyAlignment="1" applyProtection="1">
      <alignment vertical="top" wrapText="1"/>
      <protection hidden="1"/>
    </xf>
    <xf numFmtId="164" fontId="2" fillId="8" borderId="15" xfId="0" applyNumberFormat="1" applyFont="1" applyFill="1" applyBorder="1" applyAlignment="1" applyProtection="1">
      <alignment horizontal="center" vertical="center" wrapText="1"/>
      <protection hidden="1"/>
    </xf>
    <xf numFmtId="49" fontId="9" fillId="7" borderId="21" xfId="0" applyNumberFormat="1" applyFont="1" applyFill="1" applyBorder="1" applyAlignment="1" applyProtection="1">
      <alignment vertical="top" wrapText="1"/>
      <protection hidden="1"/>
    </xf>
    <xf numFmtId="0" fontId="9" fillId="7" borderId="0" xfId="0" applyNumberFormat="1" applyFont="1" applyFill="1" applyBorder="1" applyAlignment="1" applyProtection="1">
      <alignment vertical="top" wrapText="1"/>
      <protection hidden="1"/>
    </xf>
    <xf numFmtId="164" fontId="9" fillId="7" borderId="15" xfId="0" applyNumberFormat="1" applyFont="1" applyFill="1" applyBorder="1" applyAlignment="1" applyProtection="1">
      <alignment horizontal="center" vertical="center" wrapText="1"/>
      <protection hidden="1"/>
    </xf>
    <xf numFmtId="166" fontId="16" fillId="16" borderId="38" xfId="1" applyNumberFormat="1" applyFont="1" applyFill="1" applyBorder="1" applyAlignment="1" applyProtection="1">
      <alignment horizontal="center" vertical="center"/>
      <protection hidden="1"/>
    </xf>
    <xf numFmtId="166" fontId="16" fillId="16" borderId="41" xfId="1" applyNumberFormat="1" applyFont="1" applyFill="1" applyBorder="1" applyAlignment="1" applyProtection="1">
      <alignment horizontal="center" vertical="center"/>
      <protection hidden="1"/>
    </xf>
    <xf numFmtId="166" fontId="16" fillId="16" borderId="17" xfId="1" applyNumberFormat="1" applyFont="1" applyFill="1" applyBorder="1" applyAlignment="1" applyProtection="1">
      <alignment horizontal="center" vertical="center"/>
      <protection hidden="1"/>
    </xf>
    <xf numFmtId="0" fontId="2" fillId="10" borderId="26" xfId="44" applyNumberFormat="1" applyFont="1" applyFill="1" applyBorder="1" applyAlignment="1" applyProtection="1">
      <alignment horizontal="left" vertical="center" wrapText="1"/>
      <protection hidden="1"/>
    </xf>
    <xf numFmtId="0" fontId="2" fillId="10" borderId="11" xfId="44" applyNumberFormat="1" applyFont="1" applyFill="1" applyBorder="1" applyAlignment="1" applyProtection="1">
      <alignment horizontal="left" vertical="center" wrapText="1"/>
      <protection hidden="1"/>
    </xf>
    <xf numFmtId="0" fontId="2" fillId="10" borderId="36" xfId="44" applyNumberFormat="1" applyFont="1" applyFill="1" applyBorder="1" applyAlignment="1" applyProtection="1">
      <alignment horizontal="left" vertical="center" wrapText="1"/>
      <protection hidden="1"/>
    </xf>
    <xf numFmtId="0" fontId="2" fillId="14" borderId="26" xfId="44" applyNumberFormat="1" applyFont="1" applyFill="1" applyBorder="1" applyAlignment="1" applyProtection="1">
      <alignment horizontal="left" vertical="center" wrapText="1"/>
      <protection hidden="1"/>
    </xf>
    <xf numFmtId="0" fontId="2" fillId="14" borderId="11" xfId="44" applyNumberFormat="1" applyFont="1" applyFill="1" applyBorder="1" applyAlignment="1" applyProtection="1">
      <alignment horizontal="left" vertical="center" wrapText="1"/>
      <protection hidden="1"/>
    </xf>
    <xf numFmtId="0" fontId="2" fillId="14" borderId="36" xfId="44" applyNumberFormat="1" applyFont="1" applyFill="1" applyBorder="1" applyAlignment="1" applyProtection="1">
      <alignment horizontal="left" vertical="center" wrapText="1"/>
      <protection hidden="1"/>
    </xf>
    <xf numFmtId="0" fontId="12" fillId="11" borderId="24" xfId="44" applyNumberFormat="1" applyFont="1" applyFill="1" applyBorder="1" applyAlignment="1" applyProtection="1">
      <alignment horizontal="left" vertical="center" wrapText="1"/>
      <protection hidden="1"/>
    </xf>
    <xf numFmtId="0" fontId="12" fillId="11" borderId="8" xfId="44" applyNumberFormat="1" applyFont="1" applyFill="1" applyBorder="1" applyAlignment="1" applyProtection="1">
      <alignment horizontal="left" vertical="center" wrapText="1"/>
      <protection hidden="1"/>
    </xf>
    <xf numFmtId="0" fontId="12" fillId="11" borderId="9" xfId="44" applyNumberFormat="1" applyFont="1" applyFill="1" applyBorder="1" applyAlignment="1" applyProtection="1">
      <alignment horizontal="left" vertical="center" wrapText="1"/>
      <protection hidden="1"/>
    </xf>
    <xf numFmtId="0" fontId="2" fillId="11" borderId="26" xfId="44" applyNumberFormat="1" applyFont="1" applyFill="1" applyBorder="1" applyAlignment="1" applyProtection="1">
      <alignment horizontal="left" vertical="center" wrapText="1"/>
      <protection hidden="1"/>
    </xf>
    <xf numFmtId="0" fontId="2" fillId="11" borderId="11" xfId="44" applyNumberFormat="1" applyFont="1" applyFill="1" applyBorder="1" applyAlignment="1" applyProtection="1">
      <alignment horizontal="left" vertical="center" wrapText="1"/>
      <protection hidden="1"/>
    </xf>
    <xf numFmtId="0" fontId="2" fillId="11" borderId="1" xfId="44" applyNumberFormat="1" applyFont="1" applyFill="1" applyBorder="1" applyAlignment="1" applyProtection="1">
      <alignment horizontal="left" vertical="center" wrapText="1"/>
      <protection hidden="1"/>
    </xf>
    <xf numFmtId="0" fontId="2" fillId="11" borderId="36" xfId="44" applyNumberFormat="1" applyFont="1" applyFill="1" applyBorder="1" applyAlignment="1" applyProtection="1">
      <alignment horizontal="left" vertical="center" wrapText="1"/>
      <protection hidden="1"/>
    </xf>
    <xf numFmtId="0" fontId="2" fillId="13" borderId="26" xfId="0" applyNumberFormat="1" applyFont="1" applyFill="1" applyBorder="1" applyAlignment="1" applyProtection="1">
      <alignment horizontal="left" vertical="center" wrapText="1"/>
      <protection hidden="1"/>
    </xf>
    <xf numFmtId="0" fontId="2" fillId="13" borderId="11" xfId="0" applyNumberFormat="1" applyFont="1" applyFill="1" applyBorder="1" applyAlignment="1" applyProtection="1">
      <alignment horizontal="left" vertical="center" wrapText="1"/>
      <protection hidden="1"/>
    </xf>
    <xf numFmtId="0" fontId="2" fillId="13" borderId="36" xfId="0" applyNumberFormat="1" applyFont="1" applyFill="1" applyBorder="1" applyAlignment="1" applyProtection="1">
      <alignment horizontal="left" vertical="center" wrapText="1"/>
      <protection hidden="1"/>
    </xf>
    <xf numFmtId="0" fontId="12" fillId="15" borderId="24" xfId="44" applyNumberFormat="1" applyFont="1" applyFill="1" applyBorder="1" applyAlignment="1" applyProtection="1">
      <alignment horizontal="left" vertical="center" wrapText="1"/>
      <protection hidden="1"/>
    </xf>
    <xf numFmtId="0" fontId="12" fillId="15" borderId="8" xfId="44" applyNumberFormat="1" applyFont="1" applyFill="1" applyBorder="1" applyAlignment="1" applyProtection="1">
      <alignment horizontal="left" vertical="center" wrapText="1"/>
      <protection hidden="1"/>
    </xf>
    <xf numFmtId="0" fontId="12" fillId="15" borderId="9" xfId="44" applyNumberFormat="1" applyFont="1" applyFill="1" applyBorder="1" applyAlignment="1" applyProtection="1">
      <alignment horizontal="left" vertical="center" wrapText="1"/>
      <protection hidden="1"/>
    </xf>
    <xf numFmtId="0" fontId="12" fillId="8" borderId="24" xfId="44" applyNumberFormat="1" applyFont="1" applyFill="1" applyBorder="1" applyAlignment="1" applyProtection="1">
      <alignment horizontal="left" vertical="center" wrapText="1"/>
      <protection hidden="1"/>
    </xf>
    <xf numFmtId="0" fontId="12" fillId="8" borderId="8" xfId="44" applyNumberFormat="1" applyFont="1" applyFill="1" applyBorder="1" applyAlignment="1" applyProtection="1">
      <alignment horizontal="left" vertical="center" wrapText="1"/>
      <protection hidden="1"/>
    </xf>
    <xf numFmtId="0" fontId="12" fillId="8" borderId="9" xfId="44" applyNumberFormat="1" applyFont="1" applyFill="1" applyBorder="1" applyAlignment="1" applyProtection="1">
      <alignment horizontal="left" vertical="center" wrapText="1"/>
      <protection hidden="1"/>
    </xf>
    <xf numFmtId="0" fontId="2" fillId="16" borderId="20" xfId="1" applyFont="1" applyFill="1" applyBorder="1" applyAlignment="1" applyProtection="1">
      <alignment horizontal="right" vertical="center"/>
    </xf>
    <xf numFmtId="0" fontId="2" fillId="16" borderId="23" xfId="1" applyFont="1" applyFill="1" applyBorder="1" applyAlignment="1" applyProtection="1">
      <alignment horizontal="right" vertical="center"/>
    </xf>
    <xf numFmtId="0" fontId="2" fillId="16" borderId="21" xfId="1" applyFont="1" applyFill="1" applyBorder="1" applyAlignment="1" applyProtection="1">
      <alignment horizontal="right"/>
    </xf>
    <xf numFmtId="0" fontId="2" fillId="16" borderId="0" xfId="1" applyFont="1" applyFill="1" applyBorder="1" applyAlignment="1" applyProtection="1">
      <alignment horizontal="right"/>
    </xf>
    <xf numFmtId="0" fontId="16" fillId="16" borderId="22" xfId="1" applyFont="1" applyFill="1" applyBorder="1" applyAlignment="1" applyProtection="1">
      <alignment horizontal="right" vertical="center"/>
    </xf>
    <xf numFmtId="0" fontId="16" fillId="16" borderId="19" xfId="1" applyFont="1" applyFill="1" applyBorder="1" applyAlignment="1" applyProtection="1">
      <alignment horizontal="right" vertical="center"/>
    </xf>
    <xf numFmtId="0" fontId="3" fillId="0" borderId="0" xfId="0" applyNumberFormat="1" applyFont="1" applyBorder="1" applyAlignment="1" applyProtection="1">
      <alignment horizontal="left" vertical="top" wrapText="1"/>
    </xf>
    <xf numFmtId="0" fontId="10" fillId="0" borderId="0" xfId="44" applyAlignment="1">
      <alignment horizontal="center"/>
    </xf>
    <xf numFmtId="0" fontId="15" fillId="11" borderId="31" xfId="44" applyFont="1" applyFill="1" applyBorder="1" applyAlignment="1" applyProtection="1">
      <alignment horizontal="center" vertical="center"/>
      <protection hidden="1"/>
    </xf>
    <xf numFmtId="0" fontId="16" fillId="4" borderId="31" xfId="44" applyFont="1" applyFill="1" applyBorder="1" applyAlignment="1" applyProtection="1">
      <alignment horizontal="center" vertical="center"/>
      <protection hidden="1"/>
    </xf>
    <xf numFmtId="0" fontId="16" fillId="10" borderId="31" xfId="44" applyFont="1" applyFill="1" applyBorder="1" applyAlignment="1" applyProtection="1">
      <alignment horizontal="center" vertical="center"/>
      <protection hidden="1"/>
    </xf>
    <xf numFmtId="0" fontId="15" fillId="8" borderId="24" xfId="44" applyFont="1" applyFill="1" applyBorder="1" applyAlignment="1" applyProtection="1">
      <alignment horizontal="left" vertical="center" wrapText="1"/>
      <protection hidden="1"/>
    </xf>
    <xf numFmtId="0" fontId="15" fillId="8" borderId="8" xfId="44" applyFont="1" applyFill="1" applyBorder="1" applyAlignment="1" applyProtection="1">
      <alignment horizontal="left" vertical="center" wrapText="1"/>
      <protection hidden="1"/>
    </xf>
    <xf numFmtId="0" fontId="15" fillId="8" borderId="9" xfId="44" applyFont="1" applyFill="1" applyBorder="1" applyAlignment="1" applyProtection="1">
      <alignment horizontal="left" vertical="center" wrapText="1"/>
      <protection hidden="1"/>
    </xf>
    <xf numFmtId="0" fontId="15" fillId="15" borderId="24" xfId="44" applyFont="1" applyFill="1" applyBorder="1" applyAlignment="1" applyProtection="1">
      <alignment horizontal="left" vertical="center" wrapText="1"/>
      <protection hidden="1"/>
    </xf>
    <xf numFmtId="0" fontId="15" fillId="15" borderId="8" xfId="44" applyFont="1" applyFill="1" applyBorder="1" applyAlignment="1" applyProtection="1">
      <alignment horizontal="left" vertical="center" wrapText="1"/>
      <protection hidden="1"/>
    </xf>
    <xf numFmtId="0" fontId="15" fillId="15" borderId="9" xfId="44" applyFont="1" applyFill="1" applyBorder="1" applyAlignment="1" applyProtection="1">
      <alignment horizontal="left" vertical="center" wrapText="1"/>
      <protection hidden="1"/>
    </xf>
    <xf numFmtId="0" fontId="16" fillId="14" borderId="31" xfId="44" applyFont="1" applyFill="1" applyBorder="1" applyAlignment="1" applyProtection="1">
      <alignment horizontal="center" vertical="center"/>
      <protection hidden="1"/>
    </xf>
    <xf numFmtId="0" fontId="2" fillId="16" borderId="20" xfId="1" applyFont="1" applyFill="1" applyBorder="1" applyAlignment="1" applyProtection="1">
      <alignment horizontal="right" vertical="center"/>
      <protection hidden="1"/>
    </xf>
    <xf numFmtId="0" fontId="2" fillId="16" borderId="23" xfId="1" applyFont="1" applyFill="1" applyBorder="1" applyAlignment="1" applyProtection="1">
      <alignment horizontal="right" vertical="center"/>
      <protection hidden="1"/>
    </xf>
    <xf numFmtId="0" fontId="2" fillId="16" borderId="21" xfId="1" applyFont="1" applyFill="1" applyBorder="1" applyAlignment="1" applyProtection="1">
      <alignment horizontal="right"/>
      <protection hidden="1"/>
    </xf>
    <xf numFmtId="0" fontId="2" fillId="16" borderId="0" xfId="1" applyFont="1" applyFill="1" applyBorder="1" applyAlignment="1" applyProtection="1">
      <alignment horizontal="right"/>
      <protection hidden="1"/>
    </xf>
    <xf numFmtId="0" fontId="16" fillId="16" borderId="22" xfId="1" applyFont="1" applyFill="1" applyBorder="1" applyAlignment="1" applyProtection="1">
      <alignment horizontal="right" vertical="center"/>
      <protection hidden="1"/>
    </xf>
    <xf numFmtId="0" fontId="16" fillId="16" borderId="19" xfId="1" applyFont="1" applyFill="1" applyBorder="1" applyAlignment="1" applyProtection="1">
      <alignment horizontal="right" vertical="center"/>
      <protection hidden="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19" fillId="0" borderId="0" xfId="0" applyFont="1" applyAlignment="1">
      <alignment horizontal="center" vertical="top" wrapText="1"/>
    </xf>
    <xf numFmtId="0" fontId="19" fillId="0" borderId="0" xfId="0" applyFont="1" applyAlignment="1">
      <alignment horizontal="center" vertical="top"/>
    </xf>
    <xf numFmtId="49" fontId="2" fillId="0" borderId="0" xfId="0" applyNumberFormat="1" applyFont="1" applyAlignment="1" applyProtection="1">
      <alignment horizontal="center" wrapText="1"/>
    </xf>
    <xf numFmtId="164" fontId="20" fillId="0" borderId="0" xfId="0" applyNumberFormat="1" applyFont="1" applyAlignment="1" applyProtection="1">
      <alignment horizontal="center" vertical="center" wrapText="1"/>
    </xf>
    <xf numFmtId="49" fontId="2" fillId="0" borderId="0" xfId="0" applyNumberFormat="1" applyFont="1" applyAlignment="1" applyProtection="1">
      <alignment horizontal="center" vertical="top" wrapText="1"/>
      <protection hidden="1"/>
    </xf>
    <xf numFmtId="164" fontId="20" fillId="0" borderId="0" xfId="0" applyNumberFormat="1" applyFont="1" applyAlignment="1" applyProtection="1">
      <alignment horizontal="center" vertical="center" wrapText="1"/>
      <protection hidden="1"/>
    </xf>
    <xf numFmtId="49" fontId="2" fillId="0" borderId="0" xfId="0" applyNumberFormat="1" applyFont="1" applyAlignment="1" applyProtection="1">
      <alignment vertical="top" wrapText="1"/>
      <protection hidden="1"/>
    </xf>
    <xf numFmtId="164" fontId="0" fillId="0" borderId="0" xfId="0" applyNumberFormat="1" applyAlignment="1" applyProtection="1">
      <alignment horizontal="center" vertical="top" wrapText="1"/>
      <protection hidden="1"/>
    </xf>
    <xf numFmtId="0" fontId="20" fillId="0" borderId="0" xfId="0" applyFont="1" applyAlignment="1" applyProtection="1">
      <alignment vertical="center" wrapText="1"/>
    </xf>
    <xf numFmtId="0" fontId="20" fillId="0" borderId="0" xfId="0" applyFont="1" applyAlignment="1" applyProtection="1">
      <alignment horizontal="center" wrapText="1"/>
      <protection hidden="1"/>
    </xf>
  </cellXfs>
  <cellStyles count="50">
    <cellStyle name="Comma 2" xfId="3"/>
    <cellStyle name="Naslov" xfId="4"/>
    <cellStyle name="Naslov 2" xfId="34"/>
    <cellStyle name="Naslov 3" xfId="41"/>
    <cellStyle name="Normal 11" xfId="5"/>
    <cellStyle name="Normal 13" xfId="6"/>
    <cellStyle name="Normal 16" xfId="7"/>
    <cellStyle name="Normal 18" xfId="8"/>
    <cellStyle name="Normal 2" xfId="9"/>
    <cellStyle name="Normal 20" xfId="10"/>
    <cellStyle name="Normal 22" xfId="11"/>
    <cellStyle name="Normal 25" xfId="12"/>
    <cellStyle name="Normal 27" xfId="13"/>
    <cellStyle name="Normal 29" xfId="14"/>
    <cellStyle name="Normal 3" xfId="15"/>
    <cellStyle name="Normal 3 2" xfId="35"/>
    <cellStyle name="Normal 3 3" xfId="44"/>
    <cellStyle name="Normal 32" xfId="16"/>
    <cellStyle name="Normal 34" xfId="17"/>
    <cellStyle name="Normal 36" xfId="18"/>
    <cellStyle name="Normal 38" xfId="19"/>
    <cellStyle name="Normal 4" xfId="20"/>
    <cellStyle name="Normal 4 2" xfId="36"/>
    <cellStyle name="Normal 4 3" xfId="45"/>
    <cellStyle name="Normal 40" xfId="21"/>
    <cellStyle name="Normal 42" xfId="22"/>
    <cellStyle name="Normal 44" xfId="23"/>
    <cellStyle name="Normal 46" xfId="24"/>
    <cellStyle name="Normal 5" xfId="25"/>
    <cellStyle name="Normal 5 2" xfId="37"/>
    <cellStyle name="Normal 5 3" xfId="46"/>
    <cellStyle name="Normal 6" xfId="26"/>
    <cellStyle name="Normal 6 2" xfId="38"/>
    <cellStyle name="Normal 6 3" xfId="47"/>
    <cellStyle name="Normal 7" xfId="2"/>
    <cellStyle name="Normal 7 2" xfId="42"/>
    <cellStyle name="Normal 8" xfId="43"/>
    <cellStyle name="Normal 9" xfId="27"/>
    <cellStyle name="Normalno" xfId="0" builtinId="0"/>
    <cellStyle name="Obično_SKC_unos" xfId="28"/>
    <cellStyle name="Percent 2" xfId="30"/>
    <cellStyle name="Percent 2 10" xfId="31"/>
    <cellStyle name="Percent 2 31" xfId="32"/>
    <cellStyle name="Percent 3" xfId="29"/>
    <cellStyle name="Percent 4" xfId="48"/>
    <cellStyle name="REKAPITULACIJA" xfId="1"/>
    <cellStyle name="Ukupno" xfId="33"/>
    <cellStyle name="Ukupno 2" xfId="39"/>
    <cellStyle name="Ukupno 3" xfId="40"/>
    <cellStyle name="Ukupno 4" xfId="49"/>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E23" sqref="E23"/>
    </sheetView>
  </sheetViews>
  <sheetFormatPr defaultRowHeight="15" x14ac:dyDescent="0.25"/>
  <sheetData>
    <row r="1" spans="1:5" x14ac:dyDescent="0.25">
      <c r="A1" s="232" t="s">
        <v>388</v>
      </c>
      <c r="B1" s="233"/>
      <c r="C1" s="233"/>
      <c r="D1" s="233"/>
      <c r="E1" s="233"/>
    </row>
    <row r="2" spans="1:5" x14ac:dyDescent="0.25">
      <c r="A2" s="233"/>
      <c r="B2" s="233"/>
      <c r="C2" s="233"/>
      <c r="D2" s="233"/>
      <c r="E2" s="233"/>
    </row>
    <row r="3" spans="1:5" x14ac:dyDescent="0.25">
      <c r="A3" s="233"/>
      <c r="B3" s="233"/>
      <c r="C3" s="233"/>
      <c r="D3" s="233"/>
      <c r="E3" s="233"/>
    </row>
    <row r="4" spans="1:5" x14ac:dyDescent="0.25">
      <c r="A4" s="233"/>
      <c r="B4" s="233"/>
      <c r="C4" s="233"/>
      <c r="D4" s="233"/>
      <c r="E4" s="233"/>
    </row>
    <row r="5" spans="1:5" x14ac:dyDescent="0.25">
      <c r="A5" s="233"/>
      <c r="B5" s="233"/>
      <c r="C5" s="233"/>
      <c r="D5" s="233"/>
      <c r="E5" s="233"/>
    </row>
    <row r="6" spans="1:5" x14ac:dyDescent="0.25">
      <c r="A6" s="233"/>
      <c r="B6" s="233"/>
      <c r="C6" s="233"/>
      <c r="D6" s="233"/>
      <c r="E6" s="233"/>
    </row>
    <row r="7" spans="1:5" x14ac:dyDescent="0.25">
      <c r="A7" s="233"/>
      <c r="B7" s="233"/>
      <c r="C7" s="233"/>
      <c r="D7" s="233"/>
      <c r="E7" s="233"/>
    </row>
    <row r="8" spans="1:5" x14ac:dyDescent="0.25">
      <c r="A8" s="233"/>
      <c r="B8" s="233"/>
      <c r="C8" s="233"/>
      <c r="D8" s="233"/>
      <c r="E8" s="233"/>
    </row>
    <row r="9" spans="1:5" x14ac:dyDescent="0.25">
      <c r="A9" s="233"/>
      <c r="B9" s="233"/>
      <c r="C9" s="233"/>
      <c r="D9" s="233"/>
      <c r="E9" s="233"/>
    </row>
    <row r="10" spans="1:5" x14ac:dyDescent="0.25">
      <c r="A10" s="233"/>
      <c r="B10" s="233"/>
      <c r="C10" s="233"/>
      <c r="D10" s="233"/>
      <c r="E10" s="233"/>
    </row>
    <row r="11" spans="1:5" x14ac:dyDescent="0.25">
      <c r="A11" s="233"/>
      <c r="B11" s="233"/>
      <c r="C11" s="233"/>
      <c r="D11" s="233"/>
      <c r="E11" s="233"/>
    </row>
    <row r="12" spans="1:5" x14ac:dyDescent="0.25">
      <c r="A12" s="233"/>
      <c r="B12" s="233"/>
      <c r="C12" s="233"/>
      <c r="D12" s="233"/>
      <c r="E12" s="233"/>
    </row>
    <row r="13" spans="1:5" x14ac:dyDescent="0.25">
      <c r="A13" s="233"/>
      <c r="B13" s="233"/>
      <c r="C13" s="233"/>
      <c r="D13" s="233"/>
      <c r="E13" s="233"/>
    </row>
    <row r="14" spans="1:5" x14ac:dyDescent="0.25">
      <c r="A14" s="233"/>
      <c r="B14" s="233"/>
      <c r="C14" s="233"/>
      <c r="D14" s="233"/>
      <c r="E14" s="233"/>
    </row>
    <row r="15" spans="1:5" x14ac:dyDescent="0.25">
      <c r="A15" s="233"/>
      <c r="B15" s="233"/>
      <c r="C15" s="233"/>
      <c r="D15" s="233"/>
      <c r="E15" s="233"/>
    </row>
    <row r="16" spans="1:5" x14ac:dyDescent="0.25">
      <c r="A16" s="233"/>
      <c r="B16" s="233"/>
      <c r="C16" s="233"/>
      <c r="D16" s="233"/>
      <c r="E16" s="233"/>
    </row>
    <row r="17" spans="1:5" x14ac:dyDescent="0.25">
      <c r="A17" s="233"/>
      <c r="B17" s="233"/>
      <c r="C17" s="233"/>
      <c r="D17" s="233"/>
      <c r="E17" s="233"/>
    </row>
    <row r="18" spans="1:5" x14ac:dyDescent="0.25">
      <c r="A18" s="233"/>
      <c r="B18" s="233"/>
      <c r="C18" s="233"/>
      <c r="D18" s="233"/>
      <c r="E18" s="233"/>
    </row>
    <row r="19" spans="1:5" ht="44.25" customHeight="1" x14ac:dyDescent="0.25">
      <c r="A19" s="233"/>
      <c r="B19" s="233"/>
      <c r="C19" s="233"/>
      <c r="D19" s="233"/>
      <c r="E19" s="233"/>
    </row>
  </sheetData>
  <mergeCells count="1">
    <mergeCell ref="A1: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sqref="A1:E22"/>
    </sheetView>
  </sheetViews>
  <sheetFormatPr defaultRowHeight="15" x14ac:dyDescent="0.25"/>
  <sheetData>
    <row r="1" spans="1:5" x14ac:dyDescent="0.25">
      <c r="A1" s="232" t="s">
        <v>385</v>
      </c>
      <c r="B1" s="233"/>
      <c r="C1" s="233"/>
      <c r="D1" s="233"/>
      <c r="E1" s="233"/>
    </row>
    <row r="2" spans="1:5" x14ac:dyDescent="0.25">
      <c r="A2" s="233"/>
      <c r="B2" s="233"/>
      <c r="C2" s="233"/>
      <c r="D2" s="233"/>
      <c r="E2" s="233"/>
    </row>
    <row r="3" spans="1:5" x14ac:dyDescent="0.25">
      <c r="A3" s="233"/>
      <c r="B3" s="233"/>
      <c r="C3" s="233"/>
      <c r="D3" s="233"/>
      <c r="E3" s="233"/>
    </row>
    <row r="4" spans="1:5" x14ac:dyDescent="0.25">
      <c r="A4" s="233"/>
      <c r="B4" s="233"/>
      <c r="C4" s="233"/>
      <c r="D4" s="233"/>
      <c r="E4" s="233"/>
    </row>
    <row r="5" spans="1:5" x14ac:dyDescent="0.25">
      <c r="A5" s="233"/>
      <c r="B5" s="233"/>
      <c r="C5" s="233"/>
      <c r="D5" s="233"/>
      <c r="E5" s="233"/>
    </row>
    <row r="6" spans="1:5" x14ac:dyDescent="0.25">
      <c r="A6" s="233"/>
      <c r="B6" s="233"/>
      <c r="C6" s="233"/>
      <c r="D6" s="233"/>
      <c r="E6" s="233"/>
    </row>
    <row r="7" spans="1:5" x14ac:dyDescent="0.25">
      <c r="A7" s="233"/>
      <c r="B7" s="233"/>
      <c r="C7" s="233"/>
      <c r="D7" s="233"/>
      <c r="E7" s="233"/>
    </row>
    <row r="8" spans="1:5" x14ac:dyDescent="0.25">
      <c r="A8" s="233"/>
      <c r="B8" s="233"/>
      <c r="C8" s="233"/>
      <c r="D8" s="233"/>
      <c r="E8" s="233"/>
    </row>
    <row r="9" spans="1:5" x14ac:dyDescent="0.25">
      <c r="A9" s="233"/>
      <c r="B9" s="233"/>
      <c r="C9" s="233"/>
      <c r="D9" s="233"/>
      <c r="E9" s="233"/>
    </row>
    <row r="10" spans="1:5" x14ac:dyDescent="0.25">
      <c r="A10" s="233"/>
      <c r="B10" s="233"/>
      <c r="C10" s="233"/>
      <c r="D10" s="233"/>
      <c r="E10" s="233"/>
    </row>
    <row r="11" spans="1:5" x14ac:dyDescent="0.25">
      <c r="A11" s="233"/>
      <c r="B11" s="233"/>
      <c r="C11" s="233"/>
      <c r="D11" s="233"/>
      <c r="E11" s="233"/>
    </row>
    <row r="12" spans="1:5" x14ac:dyDescent="0.25">
      <c r="A12" s="233"/>
      <c r="B12" s="233"/>
      <c r="C12" s="233"/>
      <c r="D12" s="233"/>
      <c r="E12" s="233"/>
    </row>
    <row r="13" spans="1:5" x14ac:dyDescent="0.25">
      <c r="A13" s="233"/>
      <c r="B13" s="233"/>
      <c r="C13" s="233"/>
      <c r="D13" s="233"/>
      <c r="E13" s="233"/>
    </row>
    <row r="14" spans="1:5" x14ac:dyDescent="0.25">
      <c r="A14" s="233"/>
      <c r="B14" s="233"/>
      <c r="C14" s="233"/>
      <c r="D14" s="233"/>
      <c r="E14" s="233"/>
    </row>
    <row r="15" spans="1:5" x14ac:dyDescent="0.25">
      <c r="A15" s="233"/>
      <c r="B15" s="233"/>
      <c r="C15" s="233"/>
      <c r="D15" s="233"/>
      <c r="E15" s="233"/>
    </row>
    <row r="16" spans="1:5" x14ac:dyDescent="0.25">
      <c r="A16" s="233"/>
      <c r="B16" s="233"/>
      <c r="C16" s="233"/>
      <c r="D16" s="233"/>
      <c r="E16" s="233"/>
    </row>
    <row r="17" spans="1:5" x14ac:dyDescent="0.25">
      <c r="A17" s="233"/>
      <c r="B17" s="233"/>
      <c r="C17" s="233"/>
      <c r="D17" s="233"/>
      <c r="E17" s="233"/>
    </row>
    <row r="18" spans="1:5" x14ac:dyDescent="0.25">
      <c r="A18" s="233"/>
      <c r="B18" s="233"/>
      <c r="C18" s="233"/>
      <c r="D18" s="233"/>
      <c r="E18" s="233"/>
    </row>
    <row r="19" spans="1:5" x14ac:dyDescent="0.25">
      <c r="A19" s="233"/>
      <c r="B19" s="233"/>
      <c r="C19" s="233"/>
      <c r="D19" s="233"/>
      <c r="E19" s="233"/>
    </row>
    <row r="20" spans="1:5" x14ac:dyDescent="0.25">
      <c r="A20" s="233"/>
      <c r="B20" s="233"/>
      <c r="C20" s="233"/>
      <c r="D20" s="233"/>
      <c r="E20" s="233"/>
    </row>
    <row r="21" spans="1:5" x14ac:dyDescent="0.25">
      <c r="A21" s="233"/>
      <c r="B21" s="233"/>
      <c r="C21" s="233"/>
      <c r="D21" s="233"/>
      <c r="E21" s="233"/>
    </row>
    <row r="22" spans="1:5" x14ac:dyDescent="0.25">
      <c r="A22" s="233"/>
      <c r="B22" s="233"/>
      <c r="C22" s="233"/>
      <c r="D22" s="233"/>
      <c r="E22" s="233"/>
    </row>
    <row r="23" spans="1:5" x14ac:dyDescent="0.25">
      <c r="A23" s="234" t="s">
        <v>383</v>
      </c>
      <c r="B23" s="233"/>
      <c r="C23" s="233"/>
      <c r="D23" s="233"/>
      <c r="E23" s="233"/>
    </row>
    <row r="24" spans="1:5" x14ac:dyDescent="0.25">
      <c r="A24" s="233"/>
      <c r="B24" s="233"/>
      <c r="C24" s="233"/>
      <c r="D24" s="233"/>
      <c r="E24" s="233"/>
    </row>
    <row r="25" spans="1:5" x14ac:dyDescent="0.25">
      <c r="A25" s="233"/>
      <c r="B25" s="233"/>
      <c r="C25" s="233"/>
      <c r="D25" s="233"/>
      <c r="E25" s="233"/>
    </row>
    <row r="26" spans="1:5" x14ac:dyDescent="0.25">
      <c r="A26" s="233"/>
      <c r="B26" s="233"/>
      <c r="C26" s="233"/>
      <c r="D26" s="233"/>
      <c r="E26" s="233"/>
    </row>
    <row r="27" spans="1:5" x14ac:dyDescent="0.25">
      <c r="A27" s="233"/>
      <c r="B27" s="233"/>
      <c r="C27" s="233"/>
      <c r="D27" s="233"/>
      <c r="E27" s="233"/>
    </row>
    <row r="28" spans="1:5" x14ac:dyDescent="0.25">
      <c r="A28" s="233"/>
      <c r="B28" s="233"/>
      <c r="C28" s="233"/>
      <c r="D28" s="233"/>
      <c r="E28" s="233"/>
    </row>
    <row r="29" spans="1:5" x14ac:dyDescent="0.25">
      <c r="A29" s="233"/>
      <c r="B29" s="233"/>
      <c r="C29" s="233"/>
      <c r="D29" s="233"/>
      <c r="E29" s="233"/>
    </row>
    <row r="30" spans="1:5" x14ac:dyDescent="0.25">
      <c r="A30" s="233"/>
      <c r="B30" s="233"/>
      <c r="C30" s="233"/>
      <c r="D30" s="233"/>
      <c r="E30" s="233"/>
    </row>
    <row r="31" spans="1:5" x14ac:dyDescent="0.25">
      <c r="A31" s="233"/>
      <c r="B31" s="233"/>
      <c r="C31" s="233"/>
      <c r="D31" s="233"/>
      <c r="E31" s="233"/>
    </row>
    <row r="32" spans="1:5" x14ac:dyDescent="0.25">
      <c r="A32" s="233"/>
      <c r="B32" s="233"/>
      <c r="C32" s="233"/>
      <c r="D32" s="233"/>
      <c r="E32" s="233"/>
    </row>
    <row r="33" spans="1:5" x14ac:dyDescent="0.25">
      <c r="A33" s="233"/>
      <c r="B33" s="233"/>
      <c r="C33" s="233"/>
      <c r="D33" s="233"/>
      <c r="E33" s="233"/>
    </row>
    <row r="34" spans="1:5" x14ac:dyDescent="0.25">
      <c r="A34" s="233"/>
      <c r="B34" s="233"/>
      <c r="C34" s="233"/>
      <c r="D34" s="233"/>
      <c r="E34" s="233"/>
    </row>
    <row r="35" spans="1:5" x14ac:dyDescent="0.25">
      <c r="A35" s="233"/>
      <c r="B35" s="233"/>
      <c r="C35" s="233"/>
      <c r="D35" s="233"/>
      <c r="E35" s="233"/>
    </row>
    <row r="36" spans="1:5" x14ac:dyDescent="0.25">
      <c r="A36" s="233"/>
      <c r="B36" s="233"/>
      <c r="C36" s="233"/>
      <c r="D36" s="233"/>
      <c r="E36" s="233"/>
    </row>
    <row r="37" spans="1:5" x14ac:dyDescent="0.25">
      <c r="A37" s="233"/>
      <c r="B37" s="233"/>
      <c r="C37" s="233"/>
      <c r="D37" s="233"/>
      <c r="E37" s="233"/>
    </row>
    <row r="38" spans="1:5" x14ac:dyDescent="0.25">
      <c r="A38" s="233"/>
      <c r="B38" s="233"/>
      <c r="C38" s="233"/>
      <c r="D38" s="233"/>
      <c r="E38" s="233"/>
    </row>
    <row r="39" spans="1:5" x14ac:dyDescent="0.25">
      <c r="A39" s="233"/>
      <c r="B39" s="233"/>
      <c r="C39" s="233"/>
      <c r="D39" s="233"/>
      <c r="E39" s="233"/>
    </row>
    <row r="40" spans="1:5" x14ac:dyDescent="0.25">
      <c r="A40" s="233"/>
      <c r="B40" s="233"/>
      <c r="C40" s="233"/>
      <c r="D40" s="233"/>
      <c r="E40" s="233"/>
    </row>
    <row r="41" spans="1:5" ht="96" customHeight="1" x14ac:dyDescent="0.25">
      <c r="A41" s="233"/>
      <c r="B41" s="233"/>
      <c r="C41" s="233"/>
      <c r="D41" s="233"/>
      <c r="E41" s="233"/>
    </row>
    <row r="42" spans="1:5" x14ac:dyDescent="0.25">
      <c r="A42" s="234" t="s">
        <v>384</v>
      </c>
      <c r="B42" s="233"/>
      <c r="C42" s="233"/>
      <c r="D42" s="233"/>
      <c r="E42" s="233"/>
    </row>
    <row r="43" spans="1:5" x14ac:dyDescent="0.25">
      <c r="A43" s="233"/>
      <c r="B43" s="233"/>
      <c r="C43" s="233"/>
      <c r="D43" s="233"/>
      <c r="E43" s="233"/>
    </row>
    <row r="44" spans="1:5" x14ac:dyDescent="0.25">
      <c r="A44" s="233"/>
      <c r="B44" s="233"/>
      <c r="C44" s="233"/>
      <c r="D44" s="233"/>
      <c r="E44" s="233"/>
    </row>
    <row r="45" spans="1:5" x14ac:dyDescent="0.25">
      <c r="A45" s="233"/>
      <c r="B45" s="233"/>
      <c r="C45" s="233"/>
      <c r="D45" s="233"/>
      <c r="E45" s="233"/>
    </row>
    <row r="46" spans="1:5" x14ac:dyDescent="0.25">
      <c r="A46" s="233"/>
      <c r="B46" s="233"/>
      <c r="C46" s="233"/>
      <c r="D46" s="233"/>
      <c r="E46" s="233"/>
    </row>
    <row r="47" spans="1:5" x14ac:dyDescent="0.25">
      <c r="A47" s="233"/>
      <c r="B47" s="233"/>
      <c r="C47" s="233"/>
      <c r="D47" s="233"/>
      <c r="E47" s="233"/>
    </row>
    <row r="48" spans="1:5" x14ac:dyDescent="0.25">
      <c r="A48" s="233"/>
      <c r="B48" s="233"/>
      <c r="C48" s="233"/>
      <c r="D48" s="233"/>
      <c r="E48" s="233"/>
    </row>
    <row r="49" spans="1:5" x14ac:dyDescent="0.25">
      <c r="A49" s="233"/>
      <c r="B49" s="233"/>
      <c r="C49" s="233"/>
      <c r="D49" s="233"/>
      <c r="E49" s="233"/>
    </row>
    <row r="50" spans="1:5" x14ac:dyDescent="0.25">
      <c r="A50" s="233"/>
      <c r="B50" s="233"/>
      <c r="C50" s="233"/>
      <c r="D50" s="233"/>
      <c r="E50" s="233"/>
    </row>
    <row r="51" spans="1:5" x14ac:dyDescent="0.25">
      <c r="A51" s="233"/>
      <c r="B51" s="233"/>
      <c r="C51" s="233"/>
      <c r="D51" s="233"/>
      <c r="E51" s="233"/>
    </row>
    <row r="52" spans="1:5" x14ac:dyDescent="0.25">
      <c r="A52" s="233"/>
      <c r="B52" s="233"/>
      <c r="C52" s="233"/>
      <c r="D52" s="233"/>
      <c r="E52" s="233"/>
    </row>
    <row r="53" spans="1:5" x14ac:dyDescent="0.25">
      <c r="A53" s="233"/>
      <c r="B53" s="233"/>
      <c r="C53" s="233"/>
      <c r="D53" s="233"/>
      <c r="E53" s="233"/>
    </row>
    <row r="54" spans="1:5" x14ac:dyDescent="0.25">
      <c r="A54" s="233"/>
      <c r="B54" s="233"/>
      <c r="C54" s="233"/>
      <c r="D54" s="233"/>
      <c r="E54" s="233"/>
    </row>
    <row r="55" spans="1:5" x14ac:dyDescent="0.25">
      <c r="A55" s="233"/>
      <c r="B55" s="233"/>
      <c r="C55" s="233"/>
      <c r="D55" s="233"/>
      <c r="E55" s="233"/>
    </row>
    <row r="56" spans="1:5" x14ac:dyDescent="0.25">
      <c r="A56" s="233"/>
      <c r="B56" s="233"/>
      <c r="C56" s="233"/>
      <c r="D56" s="233"/>
      <c r="E56" s="233"/>
    </row>
    <row r="57" spans="1:5" x14ac:dyDescent="0.25">
      <c r="A57" s="233"/>
      <c r="B57" s="233"/>
      <c r="C57" s="233"/>
      <c r="D57" s="233"/>
      <c r="E57" s="233"/>
    </row>
    <row r="58" spans="1:5" x14ac:dyDescent="0.25">
      <c r="A58" s="233"/>
      <c r="B58" s="233"/>
      <c r="C58" s="233"/>
      <c r="D58" s="233"/>
      <c r="E58" s="233"/>
    </row>
    <row r="59" spans="1:5" x14ac:dyDescent="0.25">
      <c r="A59" s="233"/>
      <c r="B59" s="233"/>
      <c r="C59" s="233"/>
      <c r="D59" s="233"/>
      <c r="E59" s="233"/>
    </row>
    <row r="60" spans="1:5" x14ac:dyDescent="0.25">
      <c r="A60" s="233"/>
      <c r="B60" s="233"/>
      <c r="C60" s="233"/>
      <c r="D60" s="233"/>
      <c r="E60" s="233"/>
    </row>
    <row r="61" spans="1:5" x14ac:dyDescent="0.25">
      <c r="A61" s="233"/>
      <c r="B61" s="233"/>
      <c r="C61" s="233"/>
      <c r="D61" s="233"/>
      <c r="E61" s="233"/>
    </row>
    <row r="62" spans="1:5" x14ac:dyDescent="0.25">
      <c r="A62" s="233"/>
      <c r="B62" s="233"/>
      <c r="C62" s="233"/>
      <c r="D62" s="233"/>
      <c r="E62" s="233"/>
    </row>
    <row r="63" spans="1:5" ht="2.25" customHeight="1" x14ac:dyDescent="0.25">
      <c r="A63" s="233"/>
      <c r="B63" s="233"/>
      <c r="C63" s="233"/>
      <c r="D63" s="233"/>
      <c r="E63" s="233"/>
    </row>
    <row r="64" spans="1:5" ht="30" hidden="1" customHeight="1" x14ac:dyDescent="0.25">
      <c r="A64" s="233"/>
      <c r="B64" s="233"/>
      <c r="C64" s="233"/>
      <c r="D64" s="233"/>
      <c r="E64" s="233"/>
    </row>
  </sheetData>
  <mergeCells count="3">
    <mergeCell ref="A1:E22"/>
    <mergeCell ref="A23:E41"/>
    <mergeCell ref="A42:E6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31" sqref="G31"/>
    </sheetView>
  </sheetViews>
  <sheetFormatPr defaultRowHeight="15" x14ac:dyDescent="0.25"/>
  <sheetData>
    <row r="1" spans="1:4" x14ac:dyDescent="0.25">
      <c r="A1" s="231" t="s">
        <v>387</v>
      </c>
      <c r="B1" s="230"/>
      <c r="C1" s="230"/>
      <c r="D1" s="230"/>
    </row>
    <row r="2" spans="1:4" x14ac:dyDescent="0.25">
      <c r="A2" s="230"/>
      <c r="B2" s="230"/>
      <c r="C2" s="230"/>
      <c r="D2" s="230"/>
    </row>
    <row r="3" spans="1:4" x14ac:dyDescent="0.25">
      <c r="A3" s="230"/>
      <c r="B3" s="230"/>
      <c r="C3" s="230"/>
      <c r="D3" s="230"/>
    </row>
    <row r="4" spans="1:4" x14ac:dyDescent="0.25">
      <c r="A4" s="230"/>
      <c r="B4" s="230"/>
      <c r="C4" s="230"/>
      <c r="D4" s="230"/>
    </row>
    <row r="5" spans="1:4" x14ac:dyDescent="0.25">
      <c r="A5" s="230"/>
      <c r="B5" s="230"/>
      <c r="C5" s="230"/>
      <c r="D5" s="230"/>
    </row>
    <row r="6" spans="1:4" x14ac:dyDescent="0.25">
      <c r="A6" s="230"/>
      <c r="B6" s="230"/>
      <c r="C6" s="230"/>
      <c r="D6" s="230"/>
    </row>
    <row r="7" spans="1:4" x14ac:dyDescent="0.25">
      <c r="A7" s="230"/>
      <c r="B7" s="230"/>
      <c r="C7" s="230"/>
      <c r="D7" s="230"/>
    </row>
    <row r="8" spans="1:4" x14ac:dyDescent="0.25">
      <c r="A8" s="230"/>
      <c r="B8" s="230"/>
      <c r="C8" s="230"/>
      <c r="D8" s="230"/>
    </row>
    <row r="9" spans="1:4" x14ac:dyDescent="0.25">
      <c r="A9" s="230"/>
      <c r="B9" s="230"/>
      <c r="C9" s="230"/>
      <c r="D9" s="230"/>
    </row>
    <row r="10" spans="1:4" x14ac:dyDescent="0.25">
      <c r="A10" s="230"/>
      <c r="B10" s="230"/>
      <c r="C10" s="230"/>
      <c r="D10" s="230"/>
    </row>
  </sheetData>
  <mergeCells count="1">
    <mergeCell ref="A1: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64"/>
  <sheetViews>
    <sheetView showGridLines="0" showZeros="0" zoomScaleNormal="100" zoomScaleSheetLayoutView="100" workbookViewId="0">
      <pane ySplit="1" topLeftCell="A161" activePane="bottomLeft" state="frozen"/>
      <selection pane="bottomLeft" activeCell="E161" sqref="E161"/>
    </sheetView>
  </sheetViews>
  <sheetFormatPr defaultColWidth="0" defaultRowHeight="15" zeroHeight="1" x14ac:dyDescent="0.25"/>
  <cols>
    <col min="1" max="1" width="8.7109375" style="14" customWidth="1"/>
    <col min="2" max="2" width="68.42578125" style="15" customWidth="1"/>
    <col min="3" max="3" width="10.85546875" style="16" customWidth="1"/>
    <col min="4" max="4" width="11.5703125" style="16" customWidth="1"/>
    <col min="5" max="5" width="18.42578125" style="16" customWidth="1"/>
    <col min="6" max="6" width="23" style="17" customWidth="1"/>
    <col min="7" max="16384" width="67.85546875" style="8" hidden="1"/>
  </cols>
  <sheetData>
    <row r="1" spans="1:6" s="10" customFormat="1" ht="54" customHeight="1" thickBot="1" x14ac:dyDescent="0.3">
      <c r="A1" s="24" t="s">
        <v>360</v>
      </c>
      <c r="B1" s="25" t="s">
        <v>362</v>
      </c>
      <c r="C1" s="26" t="s">
        <v>355</v>
      </c>
      <c r="D1" s="26" t="s">
        <v>356</v>
      </c>
      <c r="E1" s="27" t="s">
        <v>357</v>
      </c>
      <c r="F1" s="28" t="s">
        <v>358</v>
      </c>
    </row>
    <row r="2" spans="1:6" customFormat="1" ht="16.5" thickBot="1" x14ac:dyDescent="0.3">
      <c r="A2" s="29" t="s">
        <v>339</v>
      </c>
      <c r="B2" s="190" t="s">
        <v>320</v>
      </c>
      <c r="C2" s="191"/>
      <c r="D2" s="191"/>
      <c r="E2" s="191"/>
      <c r="F2" s="192"/>
    </row>
    <row r="3" spans="1:6" s="11" customFormat="1" x14ac:dyDescent="0.25">
      <c r="A3" s="30" t="s">
        <v>30</v>
      </c>
      <c r="B3" s="197" t="s">
        <v>1</v>
      </c>
      <c r="C3" s="198"/>
      <c r="D3" s="198"/>
      <c r="E3" s="199"/>
      <c r="F3" s="31">
        <f>SUM(F4:F23)</f>
        <v>0</v>
      </c>
    </row>
    <row r="4" spans="1:6" s="12" customFormat="1" ht="120" x14ac:dyDescent="0.25">
      <c r="A4" s="32" t="s">
        <v>42</v>
      </c>
      <c r="B4" s="33" t="s">
        <v>214</v>
      </c>
      <c r="C4" s="34" t="s">
        <v>34</v>
      </c>
      <c r="D4" s="35">
        <v>1</v>
      </c>
      <c r="E4" s="74"/>
      <c r="F4" s="36">
        <f>ROUND(D4*E4,2)</f>
        <v>0</v>
      </c>
    </row>
    <row r="5" spans="1:6" s="12" customFormat="1" ht="108" x14ac:dyDescent="0.25">
      <c r="A5" s="32" t="s">
        <v>43</v>
      </c>
      <c r="B5" s="33" t="s">
        <v>94</v>
      </c>
      <c r="C5" s="34" t="s">
        <v>95</v>
      </c>
      <c r="D5" s="35">
        <v>0.35</v>
      </c>
      <c r="E5" s="74"/>
      <c r="F5" s="36">
        <f t="shared" ref="F5:F67" si="0">ROUND(D5*E5,2)</f>
        <v>0</v>
      </c>
    </row>
    <row r="6" spans="1:6" s="12" customFormat="1" ht="36" x14ac:dyDescent="0.25">
      <c r="A6" s="32" t="s">
        <v>44</v>
      </c>
      <c r="B6" s="33" t="s">
        <v>215</v>
      </c>
      <c r="C6" s="34" t="s">
        <v>34</v>
      </c>
      <c r="D6" s="35">
        <v>1</v>
      </c>
      <c r="E6" s="74"/>
      <c r="F6" s="36">
        <f t="shared" si="0"/>
        <v>0</v>
      </c>
    </row>
    <row r="7" spans="1:6" s="12" customFormat="1" ht="60" x14ac:dyDescent="0.25">
      <c r="A7" s="32" t="s">
        <v>45</v>
      </c>
      <c r="B7" s="33" t="s">
        <v>12</v>
      </c>
      <c r="C7" s="34" t="s">
        <v>13</v>
      </c>
      <c r="D7" s="35">
        <v>4500</v>
      </c>
      <c r="E7" s="74"/>
      <c r="F7" s="36">
        <f t="shared" si="0"/>
        <v>0</v>
      </c>
    </row>
    <row r="8" spans="1:6" s="12" customFormat="1" ht="60" x14ac:dyDescent="0.25">
      <c r="A8" s="32" t="s">
        <v>46</v>
      </c>
      <c r="B8" s="33" t="s">
        <v>35</v>
      </c>
      <c r="C8" s="34" t="s">
        <v>14</v>
      </c>
      <c r="D8" s="35">
        <v>50</v>
      </c>
      <c r="E8" s="74"/>
      <c r="F8" s="36">
        <f t="shared" si="0"/>
        <v>0</v>
      </c>
    </row>
    <row r="9" spans="1:6" s="12" customFormat="1" ht="60" x14ac:dyDescent="0.25">
      <c r="A9" s="32" t="s">
        <v>47</v>
      </c>
      <c r="B9" s="33" t="s">
        <v>35</v>
      </c>
      <c r="C9" s="34" t="s">
        <v>14</v>
      </c>
      <c r="D9" s="35">
        <v>9</v>
      </c>
      <c r="E9" s="74"/>
      <c r="F9" s="36">
        <f t="shared" si="0"/>
        <v>0</v>
      </c>
    </row>
    <row r="10" spans="1:6" s="12" customFormat="1" ht="48" x14ac:dyDescent="0.25">
      <c r="A10" s="32" t="s">
        <v>48</v>
      </c>
      <c r="B10" s="33" t="s">
        <v>40</v>
      </c>
      <c r="C10" s="34" t="s">
        <v>13</v>
      </c>
      <c r="D10" s="35">
        <v>70</v>
      </c>
      <c r="E10" s="74"/>
      <c r="F10" s="36">
        <f t="shared" si="0"/>
        <v>0</v>
      </c>
    </row>
    <row r="11" spans="1:6" s="12" customFormat="1" ht="72" x14ac:dyDescent="0.25">
      <c r="A11" s="32" t="s">
        <v>49</v>
      </c>
      <c r="B11" s="33" t="s">
        <v>216</v>
      </c>
      <c r="C11" s="34" t="s">
        <v>13</v>
      </c>
      <c r="D11" s="35">
        <v>35</v>
      </c>
      <c r="E11" s="74"/>
      <c r="F11" s="36">
        <f t="shared" si="0"/>
        <v>0</v>
      </c>
    </row>
    <row r="12" spans="1:6" s="12" customFormat="1" ht="36" x14ac:dyDescent="0.25">
      <c r="A12" s="32" t="s">
        <v>50</v>
      </c>
      <c r="B12" s="33" t="s">
        <v>217</v>
      </c>
      <c r="C12" s="34" t="s">
        <v>11</v>
      </c>
      <c r="D12" s="35">
        <v>50</v>
      </c>
      <c r="E12" s="74"/>
      <c r="F12" s="36">
        <f t="shared" si="0"/>
        <v>0</v>
      </c>
    </row>
    <row r="13" spans="1:6" s="12" customFormat="1" ht="48" x14ac:dyDescent="0.25">
      <c r="A13" s="32" t="s">
        <v>51</v>
      </c>
      <c r="B13" s="33" t="s">
        <v>96</v>
      </c>
      <c r="C13" s="34" t="s">
        <v>11</v>
      </c>
      <c r="D13" s="35">
        <v>35</v>
      </c>
      <c r="E13" s="74"/>
      <c r="F13" s="36">
        <f t="shared" si="0"/>
        <v>0</v>
      </c>
    </row>
    <row r="14" spans="1:6" s="12" customFormat="1" ht="72" x14ac:dyDescent="0.25">
      <c r="A14" s="32" t="s">
        <v>52</v>
      </c>
      <c r="B14" s="33" t="s">
        <v>218</v>
      </c>
      <c r="C14" s="34" t="s">
        <v>10</v>
      </c>
      <c r="D14" s="35">
        <v>25</v>
      </c>
      <c r="E14" s="74"/>
      <c r="F14" s="36">
        <f t="shared" si="0"/>
        <v>0</v>
      </c>
    </row>
    <row r="15" spans="1:6" s="12" customFormat="1" ht="48" x14ac:dyDescent="0.25">
      <c r="A15" s="32" t="s">
        <v>53</v>
      </c>
      <c r="B15" s="33" t="s">
        <v>219</v>
      </c>
      <c r="C15" s="34" t="s">
        <v>11</v>
      </c>
      <c r="D15" s="35">
        <v>130</v>
      </c>
      <c r="E15" s="74"/>
      <c r="F15" s="36">
        <f t="shared" si="0"/>
        <v>0</v>
      </c>
    </row>
    <row r="16" spans="1:6" s="12" customFormat="1" ht="36" x14ac:dyDescent="0.25">
      <c r="A16" s="32" t="s">
        <v>54</v>
      </c>
      <c r="B16" s="33" t="s">
        <v>220</v>
      </c>
      <c r="C16" s="34" t="s">
        <v>10</v>
      </c>
      <c r="D16" s="35">
        <v>15</v>
      </c>
      <c r="E16" s="74"/>
      <c r="F16" s="36">
        <f t="shared" si="0"/>
        <v>0</v>
      </c>
    </row>
    <row r="17" spans="1:6" s="12" customFormat="1" ht="72" x14ac:dyDescent="0.25">
      <c r="A17" s="32" t="s">
        <v>55</v>
      </c>
      <c r="B17" s="33" t="s">
        <v>221</v>
      </c>
      <c r="C17" s="34" t="s">
        <v>13</v>
      </c>
      <c r="D17" s="35">
        <v>30</v>
      </c>
      <c r="E17" s="74"/>
      <c r="F17" s="36">
        <f t="shared" si="0"/>
        <v>0</v>
      </c>
    </row>
    <row r="18" spans="1:6" s="12" customFormat="1" ht="36" x14ac:dyDescent="0.25">
      <c r="A18" s="32" t="s">
        <v>103</v>
      </c>
      <c r="B18" s="33" t="s">
        <v>222</v>
      </c>
      <c r="C18" s="34" t="s">
        <v>14</v>
      </c>
      <c r="D18" s="35">
        <v>3</v>
      </c>
      <c r="E18" s="74"/>
      <c r="F18" s="36">
        <f t="shared" si="0"/>
        <v>0</v>
      </c>
    </row>
    <row r="19" spans="1:6" s="12" customFormat="1" ht="72" x14ac:dyDescent="0.25">
      <c r="A19" s="32" t="s">
        <v>104</v>
      </c>
      <c r="B19" s="33" t="s">
        <v>15</v>
      </c>
      <c r="C19" s="34" t="s">
        <v>14</v>
      </c>
      <c r="D19" s="35">
        <v>2</v>
      </c>
      <c r="E19" s="74"/>
      <c r="F19" s="36">
        <f t="shared" si="0"/>
        <v>0</v>
      </c>
    </row>
    <row r="20" spans="1:6" s="12" customFormat="1" ht="60" x14ac:dyDescent="0.25">
      <c r="A20" s="32" t="s">
        <v>105</v>
      </c>
      <c r="B20" s="33" t="s">
        <v>223</v>
      </c>
      <c r="C20" s="34" t="s">
        <v>11</v>
      </c>
      <c r="D20" s="35">
        <v>4</v>
      </c>
      <c r="E20" s="74"/>
      <c r="F20" s="36">
        <f t="shared" si="0"/>
        <v>0</v>
      </c>
    </row>
    <row r="21" spans="1:6" s="12" customFormat="1" ht="96" x14ac:dyDescent="0.25">
      <c r="A21" s="32" t="s">
        <v>106</v>
      </c>
      <c r="B21" s="33" t="s">
        <v>224</v>
      </c>
      <c r="C21" s="34" t="s">
        <v>10</v>
      </c>
      <c r="D21" s="35">
        <v>6</v>
      </c>
      <c r="E21" s="74"/>
      <c r="F21" s="36">
        <f t="shared" si="0"/>
        <v>0</v>
      </c>
    </row>
    <row r="22" spans="1:6" s="12" customFormat="1" ht="72" x14ac:dyDescent="0.25">
      <c r="A22" s="32" t="s">
        <v>107</v>
      </c>
      <c r="B22" s="33" t="s">
        <v>41</v>
      </c>
      <c r="C22" s="34" t="s">
        <v>11</v>
      </c>
      <c r="D22" s="35">
        <v>50</v>
      </c>
      <c r="E22" s="74"/>
      <c r="F22" s="36">
        <f t="shared" si="0"/>
        <v>0</v>
      </c>
    </row>
    <row r="23" spans="1:6" s="13" customFormat="1" ht="36.75" thickBot="1" x14ac:dyDescent="0.3">
      <c r="A23" s="37" t="s">
        <v>108</v>
      </c>
      <c r="B23" s="38" t="s">
        <v>31</v>
      </c>
      <c r="C23" s="39" t="s">
        <v>11</v>
      </c>
      <c r="D23" s="40">
        <v>50</v>
      </c>
      <c r="E23" s="75"/>
      <c r="F23" s="41">
        <f t="shared" si="0"/>
        <v>0</v>
      </c>
    </row>
    <row r="24" spans="1:6" s="5" customFormat="1" x14ac:dyDescent="0.25">
      <c r="A24" s="42" t="s">
        <v>33</v>
      </c>
      <c r="B24" s="193" t="s">
        <v>225</v>
      </c>
      <c r="C24" s="194"/>
      <c r="D24" s="194"/>
      <c r="E24" s="196"/>
      <c r="F24" s="43">
        <f>SUM(F25:F26)</f>
        <v>0</v>
      </c>
    </row>
    <row r="25" spans="1:6" customFormat="1" ht="48" x14ac:dyDescent="0.25">
      <c r="A25" s="32" t="s">
        <v>56</v>
      </c>
      <c r="B25" s="33" t="s">
        <v>226</v>
      </c>
      <c r="C25" s="34" t="s">
        <v>14</v>
      </c>
      <c r="D25" s="35">
        <v>1</v>
      </c>
      <c r="E25" s="74"/>
      <c r="F25" s="36">
        <f t="shared" si="0"/>
        <v>0</v>
      </c>
    </row>
    <row r="26" spans="1:6" customFormat="1" ht="144.75" thickBot="1" x14ac:dyDescent="0.3">
      <c r="A26" s="37" t="s">
        <v>57</v>
      </c>
      <c r="B26" s="38" t="s">
        <v>227</v>
      </c>
      <c r="C26" s="39" t="s">
        <v>34</v>
      </c>
      <c r="D26" s="40">
        <v>1</v>
      </c>
      <c r="E26" s="75"/>
      <c r="F26" s="41">
        <f t="shared" si="0"/>
        <v>0</v>
      </c>
    </row>
    <row r="27" spans="1:6" s="5" customFormat="1" x14ac:dyDescent="0.25">
      <c r="A27" s="42" t="s">
        <v>58</v>
      </c>
      <c r="B27" s="193" t="s">
        <v>2</v>
      </c>
      <c r="C27" s="194"/>
      <c r="D27" s="194"/>
      <c r="E27" s="196"/>
      <c r="F27" s="43">
        <f>SUM(F28:F42)</f>
        <v>0</v>
      </c>
    </row>
    <row r="28" spans="1:6" customFormat="1" ht="84" x14ac:dyDescent="0.25">
      <c r="A28" s="32" t="s">
        <v>59</v>
      </c>
      <c r="B28" s="33" t="s">
        <v>36</v>
      </c>
      <c r="C28" s="34" t="s">
        <v>10</v>
      </c>
      <c r="D28" s="35">
        <v>4000</v>
      </c>
      <c r="E28" s="74"/>
      <c r="F28" s="36">
        <f t="shared" si="0"/>
        <v>0</v>
      </c>
    </row>
    <row r="29" spans="1:6" customFormat="1" ht="84" x14ac:dyDescent="0.25">
      <c r="A29" s="32" t="s">
        <v>60</v>
      </c>
      <c r="B29" s="33" t="s">
        <v>28</v>
      </c>
      <c r="C29" s="34" t="s">
        <v>10</v>
      </c>
      <c r="D29" s="35">
        <v>5000</v>
      </c>
      <c r="E29" s="74"/>
      <c r="F29" s="36">
        <f t="shared" si="0"/>
        <v>0</v>
      </c>
    </row>
    <row r="30" spans="1:6" customFormat="1" ht="84" x14ac:dyDescent="0.25">
      <c r="A30" s="32" t="s">
        <v>61</v>
      </c>
      <c r="B30" s="33" t="s">
        <v>16</v>
      </c>
      <c r="C30" s="34" t="s">
        <v>10</v>
      </c>
      <c r="D30" s="35">
        <v>400</v>
      </c>
      <c r="E30" s="74"/>
      <c r="F30" s="36">
        <f t="shared" si="0"/>
        <v>0</v>
      </c>
    </row>
    <row r="31" spans="1:6" customFormat="1" ht="96" x14ac:dyDescent="0.25">
      <c r="A31" s="32" t="s">
        <v>62</v>
      </c>
      <c r="B31" s="33" t="s">
        <v>37</v>
      </c>
      <c r="C31" s="34" t="s">
        <v>10</v>
      </c>
      <c r="D31" s="35">
        <v>80</v>
      </c>
      <c r="E31" s="74"/>
      <c r="F31" s="36">
        <f t="shared" si="0"/>
        <v>0</v>
      </c>
    </row>
    <row r="32" spans="1:6" customFormat="1" ht="108" x14ac:dyDescent="0.25">
      <c r="A32" s="32" t="s">
        <v>63</v>
      </c>
      <c r="B32" s="33" t="s">
        <v>228</v>
      </c>
      <c r="C32" s="34" t="s">
        <v>10</v>
      </c>
      <c r="D32" s="35">
        <v>420</v>
      </c>
      <c r="E32" s="74"/>
      <c r="F32" s="36">
        <f t="shared" si="0"/>
        <v>0</v>
      </c>
    </row>
    <row r="33" spans="1:6" customFormat="1" ht="108" x14ac:dyDescent="0.25">
      <c r="A33" s="32" t="s">
        <v>64</v>
      </c>
      <c r="B33" s="33" t="s">
        <v>17</v>
      </c>
      <c r="C33" s="34" t="s">
        <v>10</v>
      </c>
      <c r="D33" s="35">
        <v>160</v>
      </c>
      <c r="E33" s="74"/>
      <c r="F33" s="36">
        <f t="shared" si="0"/>
        <v>0</v>
      </c>
    </row>
    <row r="34" spans="1:6" customFormat="1" ht="72" x14ac:dyDescent="0.25">
      <c r="A34" s="32" t="s">
        <v>65</v>
      </c>
      <c r="B34" s="33" t="s">
        <v>38</v>
      </c>
      <c r="C34" s="34" t="s">
        <v>10</v>
      </c>
      <c r="D34" s="35">
        <v>4000</v>
      </c>
      <c r="E34" s="74"/>
      <c r="F34" s="36">
        <f t="shared" si="0"/>
        <v>0</v>
      </c>
    </row>
    <row r="35" spans="1:6" customFormat="1" ht="96" customHeight="1" x14ac:dyDescent="0.25">
      <c r="A35" s="32" t="s">
        <v>66</v>
      </c>
      <c r="B35" s="33" t="s">
        <v>23</v>
      </c>
      <c r="C35" s="34" t="s">
        <v>10</v>
      </c>
      <c r="D35" s="35">
        <v>4580</v>
      </c>
      <c r="E35" s="74"/>
      <c r="F35" s="36">
        <f t="shared" si="0"/>
        <v>0</v>
      </c>
    </row>
    <row r="36" spans="1:6" customFormat="1" ht="72" x14ac:dyDescent="0.25">
      <c r="A36" s="32" t="s">
        <v>67</v>
      </c>
      <c r="B36" s="33" t="s">
        <v>18</v>
      </c>
      <c r="C36" s="34" t="s">
        <v>10</v>
      </c>
      <c r="D36" s="35">
        <v>400</v>
      </c>
      <c r="E36" s="74"/>
      <c r="F36" s="36">
        <f t="shared" si="0"/>
        <v>0</v>
      </c>
    </row>
    <row r="37" spans="1:6" customFormat="1" ht="120" x14ac:dyDescent="0.25">
      <c r="A37" s="32" t="s">
        <v>109</v>
      </c>
      <c r="B37" s="33" t="s">
        <v>19</v>
      </c>
      <c r="C37" s="34" t="s">
        <v>13</v>
      </c>
      <c r="D37" s="35">
        <v>3750</v>
      </c>
      <c r="E37" s="74"/>
      <c r="F37" s="36">
        <f t="shared" si="0"/>
        <v>0</v>
      </c>
    </row>
    <row r="38" spans="1:6" customFormat="1" ht="120" x14ac:dyDescent="0.25">
      <c r="A38" s="32" t="s">
        <v>110</v>
      </c>
      <c r="B38" s="33" t="s">
        <v>229</v>
      </c>
      <c r="C38" s="34" t="s">
        <v>13</v>
      </c>
      <c r="D38" s="35">
        <v>190</v>
      </c>
      <c r="E38" s="74"/>
      <c r="F38" s="36">
        <f t="shared" si="0"/>
        <v>0</v>
      </c>
    </row>
    <row r="39" spans="1:6" customFormat="1" ht="96" x14ac:dyDescent="0.25">
      <c r="A39" s="32" t="s">
        <v>111</v>
      </c>
      <c r="B39" s="33" t="s">
        <v>230</v>
      </c>
      <c r="C39" s="34" t="s">
        <v>11</v>
      </c>
      <c r="D39" s="35">
        <v>20</v>
      </c>
      <c r="E39" s="74"/>
      <c r="F39" s="36">
        <f t="shared" si="0"/>
        <v>0</v>
      </c>
    </row>
    <row r="40" spans="1:6" customFormat="1" ht="96" x14ac:dyDescent="0.25">
      <c r="A40" s="32" t="s">
        <v>112</v>
      </c>
      <c r="B40" s="33" t="s">
        <v>97</v>
      </c>
      <c r="C40" s="34" t="s">
        <v>11</v>
      </c>
      <c r="D40" s="35">
        <v>60</v>
      </c>
      <c r="E40" s="74"/>
      <c r="F40" s="36">
        <f t="shared" si="0"/>
        <v>0</v>
      </c>
    </row>
    <row r="41" spans="1:6" customFormat="1" ht="96" x14ac:dyDescent="0.25">
      <c r="A41" s="32" t="s">
        <v>113</v>
      </c>
      <c r="B41" s="33" t="s">
        <v>231</v>
      </c>
      <c r="C41" s="34" t="s">
        <v>11</v>
      </c>
      <c r="D41" s="35">
        <v>450</v>
      </c>
      <c r="E41" s="74"/>
      <c r="F41" s="36">
        <f t="shared" si="0"/>
        <v>0</v>
      </c>
    </row>
    <row r="42" spans="1:6" customFormat="1" ht="72.75" thickBot="1" x14ac:dyDescent="0.3">
      <c r="A42" s="37" t="s">
        <v>114</v>
      </c>
      <c r="B42" s="38" t="s">
        <v>232</v>
      </c>
      <c r="C42" s="39" t="s">
        <v>11</v>
      </c>
      <c r="D42" s="40">
        <v>424</v>
      </c>
      <c r="E42" s="75"/>
      <c r="F42" s="41">
        <f t="shared" si="0"/>
        <v>0</v>
      </c>
    </row>
    <row r="43" spans="1:6" s="5" customFormat="1" x14ac:dyDescent="0.25">
      <c r="A43" s="42" t="s">
        <v>68</v>
      </c>
      <c r="B43" s="193" t="s">
        <v>3</v>
      </c>
      <c r="C43" s="194"/>
      <c r="D43" s="194"/>
      <c r="E43" s="195"/>
      <c r="F43" s="43">
        <f>SUM(F44:F51)</f>
        <v>0</v>
      </c>
    </row>
    <row r="44" spans="1:6" customFormat="1" ht="36" x14ac:dyDescent="0.25">
      <c r="A44" s="32" t="s">
        <v>69</v>
      </c>
      <c r="B44" s="33" t="s">
        <v>98</v>
      </c>
      <c r="C44" s="34" t="s">
        <v>13</v>
      </c>
      <c r="D44" s="35">
        <v>150</v>
      </c>
      <c r="E44" s="74"/>
      <c r="F44" s="36">
        <f t="shared" si="0"/>
        <v>0</v>
      </c>
    </row>
    <row r="45" spans="1:6" customFormat="1" ht="48" x14ac:dyDescent="0.25">
      <c r="A45" s="32" t="s">
        <v>70</v>
      </c>
      <c r="B45" s="33" t="s">
        <v>99</v>
      </c>
      <c r="C45" s="34" t="s">
        <v>13</v>
      </c>
      <c r="D45" s="35">
        <v>350</v>
      </c>
      <c r="E45" s="74"/>
      <c r="F45" s="36">
        <f t="shared" si="0"/>
        <v>0</v>
      </c>
    </row>
    <row r="46" spans="1:6" customFormat="1" ht="48" x14ac:dyDescent="0.25">
      <c r="A46" s="32" t="s">
        <v>71</v>
      </c>
      <c r="B46" s="33" t="s">
        <v>29</v>
      </c>
      <c r="C46" s="34" t="s">
        <v>11</v>
      </c>
      <c r="D46" s="35">
        <v>20</v>
      </c>
      <c r="E46" s="74"/>
      <c r="F46" s="36">
        <f t="shared" si="0"/>
        <v>0</v>
      </c>
    </row>
    <row r="47" spans="1:6" customFormat="1" ht="60" x14ac:dyDescent="0.25">
      <c r="A47" s="32" t="s">
        <v>72</v>
      </c>
      <c r="B47" s="33" t="s">
        <v>20</v>
      </c>
      <c r="C47" s="34" t="s">
        <v>13</v>
      </c>
      <c r="D47" s="35">
        <v>160</v>
      </c>
      <c r="E47" s="74"/>
      <c r="F47" s="36">
        <f t="shared" si="0"/>
        <v>0</v>
      </c>
    </row>
    <row r="48" spans="1:6" customFormat="1" ht="72" x14ac:dyDescent="0.25">
      <c r="A48" s="32" t="s">
        <v>73</v>
      </c>
      <c r="B48" s="33" t="s">
        <v>91</v>
      </c>
      <c r="C48" s="34" t="s">
        <v>10</v>
      </c>
      <c r="D48" s="35">
        <v>720</v>
      </c>
      <c r="E48" s="74"/>
      <c r="F48" s="36">
        <f t="shared" si="0"/>
        <v>0</v>
      </c>
    </row>
    <row r="49" spans="1:6" customFormat="1" ht="84" x14ac:dyDescent="0.25">
      <c r="A49" s="32" t="s">
        <v>115</v>
      </c>
      <c r="B49" s="33" t="s">
        <v>233</v>
      </c>
      <c r="C49" s="34" t="s">
        <v>13</v>
      </c>
      <c r="D49" s="35">
        <v>2400</v>
      </c>
      <c r="E49" s="74"/>
      <c r="F49" s="36">
        <f t="shared" si="0"/>
        <v>0</v>
      </c>
    </row>
    <row r="50" spans="1:6" customFormat="1" ht="84" x14ac:dyDescent="0.25">
      <c r="A50" s="32" t="s">
        <v>116</v>
      </c>
      <c r="B50" s="33" t="s">
        <v>234</v>
      </c>
      <c r="C50" s="34" t="s">
        <v>10</v>
      </c>
      <c r="D50" s="35">
        <v>10</v>
      </c>
      <c r="E50" s="74"/>
      <c r="F50" s="36">
        <f t="shared" si="0"/>
        <v>0</v>
      </c>
    </row>
    <row r="51" spans="1:6" customFormat="1" ht="84.75" thickBot="1" x14ac:dyDescent="0.3">
      <c r="A51" s="37" t="s">
        <v>117</v>
      </c>
      <c r="B51" s="38" t="s">
        <v>235</v>
      </c>
      <c r="C51" s="39" t="s">
        <v>13</v>
      </c>
      <c r="D51" s="40">
        <v>2400</v>
      </c>
      <c r="E51" s="75"/>
      <c r="F51" s="41">
        <f t="shared" si="0"/>
        <v>0</v>
      </c>
    </row>
    <row r="52" spans="1:6" s="5" customFormat="1" x14ac:dyDescent="0.25">
      <c r="A52" s="42" t="s">
        <v>74</v>
      </c>
      <c r="B52" s="193" t="s">
        <v>4</v>
      </c>
      <c r="C52" s="194"/>
      <c r="D52" s="194"/>
      <c r="E52" s="196"/>
      <c r="F52" s="43">
        <f>SUM(F53:F61)</f>
        <v>0</v>
      </c>
    </row>
    <row r="53" spans="1:6" customFormat="1" ht="96" x14ac:dyDescent="0.25">
      <c r="A53" s="32" t="s">
        <v>75</v>
      </c>
      <c r="B53" s="33" t="s">
        <v>21</v>
      </c>
      <c r="C53" s="34" t="s">
        <v>11</v>
      </c>
      <c r="D53" s="35">
        <v>720</v>
      </c>
      <c r="E53" s="74"/>
      <c r="F53" s="36">
        <f t="shared" si="0"/>
        <v>0</v>
      </c>
    </row>
    <row r="54" spans="1:6" customFormat="1" ht="96" x14ac:dyDescent="0.25">
      <c r="A54" s="32" t="s">
        <v>76</v>
      </c>
      <c r="B54" s="33" t="s">
        <v>32</v>
      </c>
      <c r="C54" s="34" t="s">
        <v>11</v>
      </c>
      <c r="D54" s="35">
        <v>580</v>
      </c>
      <c r="E54" s="74"/>
      <c r="F54" s="36">
        <f t="shared" si="0"/>
        <v>0</v>
      </c>
    </row>
    <row r="55" spans="1:6" customFormat="1" ht="72" x14ac:dyDescent="0.25">
      <c r="A55" s="32" t="s">
        <v>77</v>
      </c>
      <c r="B55" s="33" t="s">
        <v>22</v>
      </c>
      <c r="C55" s="34" t="s">
        <v>10</v>
      </c>
      <c r="D55" s="35">
        <v>160</v>
      </c>
      <c r="E55" s="74"/>
      <c r="F55" s="36">
        <f t="shared" si="0"/>
        <v>0</v>
      </c>
    </row>
    <row r="56" spans="1:6" customFormat="1" ht="84" x14ac:dyDescent="0.25">
      <c r="A56" s="32" t="s">
        <v>78</v>
      </c>
      <c r="B56" s="33" t="s">
        <v>236</v>
      </c>
      <c r="C56" s="34" t="s">
        <v>10</v>
      </c>
      <c r="D56" s="35">
        <v>1</v>
      </c>
      <c r="E56" s="74"/>
      <c r="F56" s="36">
        <f t="shared" si="0"/>
        <v>0</v>
      </c>
    </row>
    <row r="57" spans="1:6" customFormat="1" ht="60" x14ac:dyDescent="0.25">
      <c r="A57" s="32" t="s">
        <v>118</v>
      </c>
      <c r="B57" s="33" t="s">
        <v>237</v>
      </c>
      <c r="C57" s="34" t="s">
        <v>10</v>
      </c>
      <c r="D57" s="35">
        <v>80</v>
      </c>
      <c r="E57" s="74"/>
      <c r="F57" s="36">
        <f t="shared" si="0"/>
        <v>0</v>
      </c>
    </row>
    <row r="58" spans="1:6" customFormat="1" ht="60" x14ac:dyDescent="0.25">
      <c r="A58" s="32" t="s">
        <v>119</v>
      </c>
      <c r="B58" s="33" t="s">
        <v>238</v>
      </c>
      <c r="C58" s="34" t="s">
        <v>11</v>
      </c>
      <c r="D58" s="35">
        <v>700</v>
      </c>
      <c r="E58" s="74"/>
      <c r="F58" s="36">
        <f t="shared" si="0"/>
        <v>0</v>
      </c>
    </row>
    <row r="59" spans="1:6" customFormat="1" ht="60" x14ac:dyDescent="0.25">
      <c r="A59" s="32" t="s">
        <v>120</v>
      </c>
      <c r="B59" s="33" t="s">
        <v>239</v>
      </c>
      <c r="C59" s="34" t="s">
        <v>11</v>
      </c>
      <c r="D59" s="35">
        <v>700</v>
      </c>
      <c r="E59" s="74"/>
      <c r="F59" s="36">
        <f t="shared" si="0"/>
        <v>0</v>
      </c>
    </row>
    <row r="60" spans="1:6" customFormat="1" ht="60" x14ac:dyDescent="0.25">
      <c r="A60" s="32" t="s">
        <v>121</v>
      </c>
      <c r="B60" s="33" t="s">
        <v>240</v>
      </c>
      <c r="C60" s="34" t="s">
        <v>14</v>
      </c>
      <c r="D60" s="35">
        <v>3</v>
      </c>
      <c r="E60" s="74"/>
      <c r="F60" s="36">
        <f t="shared" si="0"/>
        <v>0</v>
      </c>
    </row>
    <row r="61" spans="1:6" customFormat="1" ht="72.75" thickBot="1" x14ac:dyDescent="0.3">
      <c r="A61" s="37" t="s">
        <v>122</v>
      </c>
      <c r="B61" s="38" t="s">
        <v>241</v>
      </c>
      <c r="C61" s="39" t="s">
        <v>13</v>
      </c>
      <c r="D61" s="40">
        <v>1010</v>
      </c>
      <c r="E61" s="75"/>
      <c r="F61" s="41">
        <f t="shared" si="0"/>
        <v>0</v>
      </c>
    </row>
    <row r="62" spans="1:6" s="5" customFormat="1" x14ac:dyDescent="0.25">
      <c r="A62" s="42" t="s">
        <v>79</v>
      </c>
      <c r="B62" s="193" t="s">
        <v>242</v>
      </c>
      <c r="C62" s="194"/>
      <c r="D62" s="194"/>
      <c r="E62" s="196"/>
      <c r="F62" s="43">
        <f>SUM(F63:F79)</f>
        <v>0</v>
      </c>
    </row>
    <row r="63" spans="1:6" customFormat="1" ht="108" x14ac:dyDescent="0.25">
      <c r="A63" s="32" t="s">
        <v>80</v>
      </c>
      <c r="B63" s="33" t="s">
        <v>243</v>
      </c>
      <c r="C63" s="34" t="s">
        <v>10</v>
      </c>
      <c r="D63" s="35">
        <v>120</v>
      </c>
      <c r="E63" s="74"/>
      <c r="F63" s="36">
        <f t="shared" si="0"/>
        <v>0</v>
      </c>
    </row>
    <row r="64" spans="1:6" customFormat="1" ht="84" x14ac:dyDescent="0.25">
      <c r="A64" s="32" t="s">
        <v>123</v>
      </c>
      <c r="B64" s="33" t="s">
        <v>244</v>
      </c>
      <c r="C64" s="34" t="s">
        <v>10</v>
      </c>
      <c r="D64" s="35">
        <v>16</v>
      </c>
      <c r="E64" s="74"/>
      <c r="F64" s="36">
        <f t="shared" si="0"/>
        <v>0</v>
      </c>
    </row>
    <row r="65" spans="1:6" customFormat="1" ht="84" x14ac:dyDescent="0.25">
      <c r="A65" s="32" t="s">
        <v>124</v>
      </c>
      <c r="B65" s="33" t="s">
        <v>245</v>
      </c>
      <c r="C65" s="34" t="s">
        <v>10</v>
      </c>
      <c r="D65" s="35">
        <v>10</v>
      </c>
      <c r="E65" s="74"/>
      <c r="F65" s="36">
        <f t="shared" si="0"/>
        <v>0</v>
      </c>
    </row>
    <row r="66" spans="1:6" customFormat="1" ht="92.25" customHeight="1" x14ac:dyDescent="0.25">
      <c r="A66" s="32" t="s">
        <v>125</v>
      </c>
      <c r="B66" s="33" t="s">
        <v>246</v>
      </c>
      <c r="C66" s="34" t="s">
        <v>10</v>
      </c>
      <c r="D66" s="35">
        <v>49.5</v>
      </c>
      <c r="E66" s="74"/>
      <c r="F66" s="36">
        <f t="shared" si="0"/>
        <v>0</v>
      </c>
    </row>
    <row r="67" spans="1:6" customFormat="1" ht="96" x14ac:dyDescent="0.25">
      <c r="A67" s="32" t="s">
        <v>126</v>
      </c>
      <c r="B67" s="33" t="s">
        <v>247</v>
      </c>
      <c r="C67" s="34" t="s">
        <v>10</v>
      </c>
      <c r="D67" s="35">
        <v>52</v>
      </c>
      <c r="E67" s="74"/>
      <c r="F67" s="36">
        <f t="shared" si="0"/>
        <v>0</v>
      </c>
    </row>
    <row r="68" spans="1:6" customFormat="1" ht="120" x14ac:dyDescent="0.25">
      <c r="A68" s="32" t="s">
        <v>127</v>
      </c>
      <c r="B68" s="33" t="s">
        <v>248</v>
      </c>
      <c r="C68" s="34" t="s">
        <v>9</v>
      </c>
      <c r="D68" s="35">
        <v>1550</v>
      </c>
      <c r="E68" s="74"/>
      <c r="F68" s="36">
        <f t="shared" ref="F68:F131" si="1">ROUND(D68*E68,2)</f>
        <v>0</v>
      </c>
    </row>
    <row r="69" spans="1:6" customFormat="1" ht="120" x14ac:dyDescent="0.25">
      <c r="A69" s="32" t="s">
        <v>128</v>
      </c>
      <c r="B69" s="33" t="s">
        <v>249</v>
      </c>
      <c r="C69" s="34" t="s">
        <v>9</v>
      </c>
      <c r="D69" s="35">
        <v>2500</v>
      </c>
      <c r="E69" s="74"/>
      <c r="F69" s="36">
        <f t="shared" si="1"/>
        <v>0</v>
      </c>
    </row>
    <row r="70" spans="1:6" customFormat="1" ht="84" x14ac:dyDescent="0.25">
      <c r="A70" s="32" t="s">
        <v>129</v>
      </c>
      <c r="B70" s="33" t="s">
        <v>250</v>
      </c>
      <c r="C70" s="34" t="s">
        <v>11</v>
      </c>
      <c r="D70" s="35">
        <v>20</v>
      </c>
      <c r="E70" s="74"/>
      <c r="F70" s="36">
        <f t="shared" si="1"/>
        <v>0</v>
      </c>
    </row>
    <row r="71" spans="1:6" customFormat="1" ht="84" x14ac:dyDescent="0.25">
      <c r="A71" s="32" t="s">
        <v>130</v>
      </c>
      <c r="B71" s="33" t="s">
        <v>251</v>
      </c>
      <c r="C71" s="34" t="s">
        <v>13</v>
      </c>
      <c r="D71" s="35">
        <v>250</v>
      </c>
      <c r="E71" s="74"/>
      <c r="F71" s="36">
        <f t="shared" si="1"/>
        <v>0</v>
      </c>
    </row>
    <row r="72" spans="1:6" customFormat="1" ht="156" x14ac:dyDescent="0.25">
      <c r="A72" s="32" t="s">
        <v>131</v>
      </c>
      <c r="B72" s="33" t="s">
        <v>252</v>
      </c>
      <c r="C72" s="34" t="s">
        <v>11</v>
      </c>
      <c r="D72" s="35">
        <v>75</v>
      </c>
      <c r="E72" s="74"/>
      <c r="F72" s="36">
        <f t="shared" si="1"/>
        <v>0</v>
      </c>
    </row>
    <row r="73" spans="1:6" customFormat="1" ht="72" x14ac:dyDescent="0.25">
      <c r="A73" s="32" t="s">
        <v>132</v>
      </c>
      <c r="B73" s="33" t="s">
        <v>253</v>
      </c>
      <c r="C73" s="34" t="s">
        <v>10</v>
      </c>
      <c r="D73" s="35">
        <v>20</v>
      </c>
      <c r="E73" s="74"/>
      <c r="F73" s="36">
        <f t="shared" si="1"/>
        <v>0</v>
      </c>
    </row>
    <row r="74" spans="1:6" customFormat="1" ht="84" x14ac:dyDescent="0.25">
      <c r="A74" s="32" t="s">
        <v>133</v>
      </c>
      <c r="B74" s="33" t="s">
        <v>254</v>
      </c>
      <c r="C74" s="34" t="s">
        <v>10</v>
      </c>
      <c r="D74" s="35">
        <v>35</v>
      </c>
      <c r="E74" s="74"/>
      <c r="F74" s="36">
        <f t="shared" si="1"/>
        <v>0</v>
      </c>
    </row>
    <row r="75" spans="1:6" customFormat="1" ht="72" x14ac:dyDescent="0.25">
      <c r="A75" s="32" t="s">
        <v>134</v>
      </c>
      <c r="B75" s="33" t="s">
        <v>23</v>
      </c>
      <c r="C75" s="34" t="s">
        <v>10</v>
      </c>
      <c r="D75" s="35">
        <v>85</v>
      </c>
      <c r="E75" s="74"/>
      <c r="F75" s="36">
        <f t="shared" si="1"/>
        <v>0</v>
      </c>
    </row>
    <row r="76" spans="1:6" customFormat="1" ht="48" x14ac:dyDescent="0.25">
      <c r="A76" s="32" t="s">
        <v>135</v>
      </c>
      <c r="B76" s="33" t="s">
        <v>255</v>
      </c>
      <c r="C76" s="34" t="s">
        <v>11</v>
      </c>
      <c r="D76" s="35">
        <v>5</v>
      </c>
      <c r="E76" s="74"/>
      <c r="F76" s="36">
        <f t="shared" si="1"/>
        <v>0</v>
      </c>
    </row>
    <row r="77" spans="1:6" customFormat="1" ht="84" x14ac:dyDescent="0.25">
      <c r="A77" s="32" t="s">
        <v>136</v>
      </c>
      <c r="B77" s="33" t="s">
        <v>256</v>
      </c>
      <c r="C77" s="34" t="s">
        <v>10</v>
      </c>
      <c r="D77" s="35">
        <v>1</v>
      </c>
      <c r="E77" s="74"/>
      <c r="F77" s="36">
        <f t="shared" si="1"/>
        <v>0</v>
      </c>
    </row>
    <row r="78" spans="1:6" customFormat="1" ht="144" x14ac:dyDescent="0.25">
      <c r="A78" s="32" t="s">
        <v>137</v>
      </c>
      <c r="B78" s="33" t="s">
        <v>257</v>
      </c>
      <c r="C78" s="34" t="s">
        <v>10</v>
      </c>
      <c r="D78" s="35">
        <v>212</v>
      </c>
      <c r="E78" s="74"/>
      <c r="F78" s="36">
        <f t="shared" si="1"/>
        <v>0</v>
      </c>
    </row>
    <row r="79" spans="1:6" customFormat="1" ht="48.75" thickBot="1" x14ac:dyDescent="0.3">
      <c r="A79" s="37" t="s">
        <v>138</v>
      </c>
      <c r="B79" s="38" t="s">
        <v>258</v>
      </c>
      <c r="C79" s="39" t="s">
        <v>11</v>
      </c>
      <c r="D79" s="40">
        <v>212</v>
      </c>
      <c r="E79" s="75"/>
      <c r="F79" s="41">
        <f t="shared" si="1"/>
        <v>0</v>
      </c>
    </row>
    <row r="80" spans="1:6" s="5" customFormat="1" x14ac:dyDescent="0.25">
      <c r="A80" s="42" t="s">
        <v>81</v>
      </c>
      <c r="B80" s="44" t="s">
        <v>5</v>
      </c>
      <c r="C80" s="45"/>
      <c r="D80" s="46"/>
      <c r="E80" s="47"/>
      <c r="F80" s="43">
        <f>SUM(F81:F84)</f>
        <v>0</v>
      </c>
    </row>
    <row r="81" spans="1:6" customFormat="1" ht="96" x14ac:dyDescent="0.25">
      <c r="A81" s="32" t="s">
        <v>82</v>
      </c>
      <c r="B81" s="33" t="s">
        <v>24</v>
      </c>
      <c r="C81" s="34" t="s">
        <v>11</v>
      </c>
      <c r="D81" s="35">
        <v>79</v>
      </c>
      <c r="E81" s="74"/>
      <c r="F81" s="36">
        <f t="shared" si="1"/>
        <v>0</v>
      </c>
    </row>
    <row r="82" spans="1:6" customFormat="1" ht="96" x14ac:dyDescent="0.25">
      <c r="A82" s="32" t="s">
        <v>83</v>
      </c>
      <c r="B82" s="33" t="s">
        <v>25</v>
      </c>
      <c r="C82" s="34" t="s">
        <v>9</v>
      </c>
      <c r="D82" s="35">
        <v>300</v>
      </c>
      <c r="E82" s="74"/>
      <c r="F82" s="36">
        <f t="shared" si="1"/>
        <v>0</v>
      </c>
    </row>
    <row r="83" spans="1:6" customFormat="1" ht="60" x14ac:dyDescent="0.25">
      <c r="A83" s="32" t="s">
        <v>84</v>
      </c>
      <c r="B83" s="33" t="s">
        <v>259</v>
      </c>
      <c r="C83" s="34" t="s">
        <v>13</v>
      </c>
      <c r="D83" s="35">
        <v>50</v>
      </c>
      <c r="E83" s="74"/>
      <c r="F83" s="36">
        <f t="shared" si="1"/>
        <v>0</v>
      </c>
    </row>
    <row r="84" spans="1:6" customFormat="1" ht="132.75" thickBot="1" x14ac:dyDescent="0.3">
      <c r="A84" s="37" t="s">
        <v>85</v>
      </c>
      <c r="B84" s="38" t="s">
        <v>260</v>
      </c>
      <c r="C84" s="39" t="s">
        <v>14</v>
      </c>
      <c r="D84" s="40">
        <v>2</v>
      </c>
      <c r="E84" s="75"/>
      <c r="F84" s="41">
        <f t="shared" si="1"/>
        <v>0</v>
      </c>
    </row>
    <row r="85" spans="1:6" s="5" customFormat="1" x14ac:dyDescent="0.25">
      <c r="A85" s="42" t="s">
        <v>86</v>
      </c>
      <c r="B85" s="193" t="s">
        <v>6</v>
      </c>
      <c r="C85" s="194"/>
      <c r="D85" s="194"/>
      <c r="E85" s="196"/>
      <c r="F85" s="43">
        <f>SUM(F86)</f>
        <v>0</v>
      </c>
    </row>
    <row r="86" spans="1:6" customFormat="1" ht="24.75" thickBot="1" x14ac:dyDescent="0.3">
      <c r="A86" s="37" t="s">
        <v>87</v>
      </c>
      <c r="B86" s="38" t="s">
        <v>39</v>
      </c>
      <c r="C86" s="39" t="s">
        <v>34</v>
      </c>
      <c r="D86" s="40">
        <v>1</v>
      </c>
      <c r="E86" s="75"/>
      <c r="F86" s="41">
        <f t="shared" si="1"/>
        <v>0</v>
      </c>
    </row>
    <row r="87" spans="1:6" s="5" customFormat="1" x14ac:dyDescent="0.25">
      <c r="A87" s="42" t="s">
        <v>88</v>
      </c>
      <c r="B87" s="193" t="s">
        <v>100</v>
      </c>
      <c r="C87" s="194"/>
      <c r="D87" s="194"/>
      <c r="E87" s="196"/>
      <c r="F87" s="43">
        <f>SUM(F88:F103)</f>
        <v>0</v>
      </c>
    </row>
    <row r="88" spans="1:6" customFormat="1" ht="72" x14ac:dyDescent="0.25">
      <c r="A88" s="32" t="s">
        <v>89</v>
      </c>
      <c r="B88" s="33" t="s">
        <v>92</v>
      </c>
      <c r="C88" s="34" t="s">
        <v>14</v>
      </c>
      <c r="D88" s="35">
        <v>3</v>
      </c>
      <c r="E88" s="74"/>
      <c r="F88" s="36">
        <f t="shared" si="1"/>
        <v>0</v>
      </c>
    </row>
    <row r="89" spans="1:6" customFormat="1" ht="108" x14ac:dyDescent="0.25">
      <c r="A89" s="32" t="s">
        <v>90</v>
      </c>
      <c r="B89" s="33" t="s">
        <v>261</v>
      </c>
      <c r="C89" s="34" t="s">
        <v>14</v>
      </c>
      <c r="D89" s="35">
        <v>1</v>
      </c>
      <c r="E89" s="74"/>
      <c r="F89" s="36">
        <f t="shared" si="1"/>
        <v>0</v>
      </c>
    </row>
    <row r="90" spans="1:6" customFormat="1" ht="108" x14ac:dyDescent="0.25">
      <c r="A90" s="32" t="s">
        <v>139</v>
      </c>
      <c r="B90" s="33" t="s">
        <v>262</v>
      </c>
      <c r="C90" s="34" t="s">
        <v>14</v>
      </c>
      <c r="D90" s="35">
        <v>1</v>
      </c>
      <c r="E90" s="74"/>
      <c r="F90" s="36">
        <f t="shared" si="1"/>
        <v>0</v>
      </c>
    </row>
    <row r="91" spans="1:6" customFormat="1" ht="108" x14ac:dyDescent="0.25">
      <c r="A91" s="32" t="s">
        <v>140</v>
      </c>
      <c r="B91" s="33" t="s">
        <v>263</v>
      </c>
      <c r="C91" s="34" t="s">
        <v>14</v>
      </c>
      <c r="D91" s="35">
        <v>2</v>
      </c>
      <c r="E91" s="74"/>
      <c r="F91" s="36">
        <f t="shared" si="1"/>
        <v>0</v>
      </c>
    </row>
    <row r="92" spans="1:6" customFormat="1" ht="108" x14ac:dyDescent="0.25">
      <c r="A92" s="32" t="s">
        <v>141</v>
      </c>
      <c r="B92" s="33" t="s">
        <v>264</v>
      </c>
      <c r="C92" s="34" t="s">
        <v>14</v>
      </c>
      <c r="D92" s="35">
        <v>2</v>
      </c>
      <c r="E92" s="74"/>
      <c r="F92" s="36">
        <f t="shared" si="1"/>
        <v>0</v>
      </c>
    </row>
    <row r="93" spans="1:6" customFormat="1" ht="108" x14ac:dyDescent="0.25">
      <c r="A93" s="32" t="s">
        <v>142</v>
      </c>
      <c r="B93" s="33" t="s">
        <v>265</v>
      </c>
      <c r="C93" s="34" t="s">
        <v>14</v>
      </c>
      <c r="D93" s="35">
        <v>1</v>
      </c>
      <c r="E93" s="74"/>
      <c r="F93" s="36">
        <f t="shared" si="1"/>
        <v>0</v>
      </c>
    </row>
    <row r="94" spans="1:6" customFormat="1" ht="108" x14ac:dyDescent="0.25">
      <c r="A94" s="32" t="s">
        <v>143</v>
      </c>
      <c r="B94" s="33" t="s">
        <v>266</v>
      </c>
      <c r="C94" s="34" t="s">
        <v>14</v>
      </c>
      <c r="D94" s="35">
        <v>2</v>
      </c>
      <c r="E94" s="74"/>
      <c r="F94" s="36">
        <f t="shared" si="1"/>
        <v>0</v>
      </c>
    </row>
    <row r="95" spans="1:6" customFormat="1" ht="108" x14ac:dyDescent="0.25">
      <c r="A95" s="32" t="s">
        <v>144</v>
      </c>
      <c r="B95" s="33" t="s">
        <v>267</v>
      </c>
      <c r="C95" s="34" t="s">
        <v>14</v>
      </c>
      <c r="D95" s="35">
        <v>2</v>
      </c>
      <c r="E95" s="74"/>
      <c r="F95" s="36">
        <f t="shared" si="1"/>
        <v>0</v>
      </c>
    </row>
    <row r="96" spans="1:6" customFormat="1" ht="108" x14ac:dyDescent="0.25">
      <c r="A96" s="32" t="s">
        <v>145</v>
      </c>
      <c r="B96" s="33" t="s">
        <v>268</v>
      </c>
      <c r="C96" s="34" t="s">
        <v>14</v>
      </c>
      <c r="D96" s="35">
        <v>1</v>
      </c>
      <c r="E96" s="74"/>
      <c r="F96" s="36">
        <f t="shared" si="1"/>
        <v>0</v>
      </c>
    </row>
    <row r="97" spans="1:6" customFormat="1" ht="96" x14ac:dyDescent="0.25">
      <c r="A97" s="32" t="s">
        <v>146</v>
      </c>
      <c r="B97" s="33" t="s">
        <v>269</v>
      </c>
      <c r="C97" s="34" t="s">
        <v>13</v>
      </c>
      <c r="D97" s="35">
        <v>6</v>
      </c>
      <c r="E97" s="74"/>
      <c r="F97" s="36">
        <f t="shared" si="1"/>
        <v>0</v>
      </c>
    </row>
    <row r="98" spans="1:6" customFormat="1" ht="108" x14ac:dyDescent="0.25">
      <c r="A98" s="32" t="s">
        <v>147</v>
      </c>
      <c r="B98" s="33" t="s">
        <v>270</v>
      </c>
      <c r="C98" s="34" t="s">
        <v>14</v>
      </c>
      <c r="D98" s="35">
        <v>2</v>
      </c>
      <c r="E98" s="74"/>
      <c r="F98" s="36">
        <f t="shared" si="1"/>
        <v>0</v>
      </c>
    </row>
    <row r="99" spans="1:6" customFormat="1" ht="84" x14ac:dyDescent="0.25">
      <c r="A99" s="32" t="s">
        <v>148</v>
      </c>
      <c r="B99" s="33" t="s">
        <v>271</v>
      </c>
      <c r="C99" s="34" t="s">
        <v>14</v>
      </c>
      <c r="D99" s="35">
        <v>1</v>
      </c>
      <c r="E99" s="74"/>
      <c r="F99" s="36">
        <f t="shared" si="1"/>
        <v>0</v>
      </c>
    </row>
    <row r="100" spans="1:6" customFormat="1" ht="84" x14ac:dyDescent="0.25">
      <c r="A100" s="32" t="s">
        <v>149</v>
      </c>
      <c r="B100" s="33" t="s">
        <v>272</v>
      </c>
      <c r="C100" s="34" t="s">
        <v>14</v>
      </c>
      <c r="D100" s="35">
        <v>9</v>
      </c>
      <c r="E100" s="74"/>
      <c r="F100" s="36">
        <f t="shared" si="1"/>
        <v>0</v>
      </c>
    </row>
    <row r="101" spans="1:6" customFormat="1" ht="96" x14ac:dyDescent="0.25">
      <c r="A101" s="32" t="s">
        <v>150</v>
      </c>
      <c r="B101" s="33" t="s">
        <v>273</v>
      </c>
      <c r="C101" s="34" t="s">
        <v>14</v>
      </c>
      <c r="D101" s="35">
        <v>10</v>
      </c>
      <c r="E101" s="74"/>
      <c r="F101" s="36">
        <f t="shared" si="1"/>
        <v>0</v>
      </c>
    </row>
    <row r="102" spans="1:6" customFormat="1" ht="84" x14ac:dyDescent="0.25">
      <c r="A102" s="32" t="s">
        <v>151</v>
      </c>
      <c r="B102" s="33" t="s">
        <v>26</v>
      </c>
      <c r="C102" s="34" t="s">
        <v>11</v>
      </c>
      <c r="D102" s="35">
        <v>73</v>
      </c>
      <c r="E102" s="74"/>
      <c r="F102" s="36">
        <f t="shared" si="1"/>
        <v>0</v>
      </c>
    </row>
    <row r="103" spans="1:6" customFormat="1" ht="96.75" thickBot="1" x14ac:dyDescent="0.3">
      <c r="A103" s="37" t="s">
        <v>152</v>
      </c>
      <c r="B103" s="38" t="s">
        <v>274</v>
      </c>
      <c r="C103" s="39" t="s">
        <v>11</v>
      </c>
      <c r="D103" s="40">
        <v>20</v>
      </c>
      <c r="E103" s="75"/>
      <c r="F103" s="41">
        <f t="shared" si="1"/>
        <v>0</v>
      </c>
    </row>
    <row r="104" spans="1:6" s="5" customFormat="1" x14ac:dyDescent="0.25">
      <c r="A104" s="42" t="s">
        <v>153</v>
      </c>
      <c r="B104" s="193" t="s">
        <v>101</v>
      </c>
      <c r="C104" s="194"/>
      <c r="D104" s="194"/>
      <c r="E104" s="196"/>
      <c r="F104" s="43">
        <f>SUM(F105:F115)</f>
        <v>0</v>
      </c>
    </row>
    <row r="105" spans="1:6" customFormat="1" ht="96" x14ac:dyDescent="0.25">
      <c r="A105" s="32" t="s">
        <v>154</v>
      </c>
      <c r="B105" s="33" t="s">
        <v>27</v>
      </c>
      <c r="C105" s="34" t="s">
        <v>11</v>
      </c>
      <c r="D105" s="35">
        <v>290</v>
      </c>
      <c r="E105" s="74"/>
      <c r="F105" s="36">
        <f t="shared" si="1"/>
        <v>0</v>
      </c>
    </row>
    <row r="106" spans="1:6" customFormat="1" ht="96" x14ac:dyDescent="0.25">
      <c r="A106" s="32" t="s">
        <v>155</v>
      </c>
      <c r="B106" s="33" t="s">
        <v>102</v>
      </c>
      <c r="C106" s="34" t="s">
        <v>11</v>
      </c>
      <c r="D106" s="35">
        <v>20</v>
      </c>
      <c r="E106" s="74"/>
      <c r="F106" s="36">
        <f t="shared" si="1"/>
        <v>0</v>
      </c>
    </row>
    <row r="107" spans="1:6" customFormat="1" ht="96" x14ac:dyDescent="0.25">
      <c r="A107" s="32" t="s">
        <v>156</v>
      </c>
      <c r="B107" s="33" t="s">
        <v>275</v>
      </c>
      <c r="C107" s="34" t="s">
        <v>11</v>
      </c>
      <c r="D107" s="35">
        <v>640</v>
      </c>
      <c r="E107" s="74"/>
      <c r="F107" s="36">
        <f t="shared" si="1"/>
        <v>0</v>
      </c>
    </row>
    <row r="108" spans="1:6" customFormat="1" ht="96" x14ac:dyDescent="0.25">
      <c r="A108" s="32" t="s">
        <v>157</v>
      </c>
      <c r="B108" s="33" t="s">
        <v>276</v>
      </c>
      <c r="C108" s="34" t="s">
        <v>11</v>
      </c>
      <c r="D108" s="35">
        <v>30</v>
      </c>
      <c r="E108" s="74"/>
      <c r="F108" s="36">
        <f t="shared" si="1"/>
        <v>0</v>
      </c>
    </row>
    <row r="109" spans="1:6" customFormat="1" ht="96" x14ac:dyDescent="0.25">
      <c r="A109" s="32" t="s">
        <v>158</v>
      </c>
      <c r="B109" s="33" t="s">
        <v>277</v>
      </c>
      <c r="C109" s="34" t="s">
        <v>11</v>
      </c>
      <c r="D109" s="35">
        <v>24</v>
      </c>
      <c r="E109" s="74"/>
      <c r="F109" s="36">
        <f>ROUND(D109*E109,2)</f>
        <v>0</v>
      </c>
    </row>
    <row r="110" spans="1:6" customFormat="1" ht="96" x14ac:dyDescent="0.25">
      <c r="A110" s="32" t="s">
        <v>159</v>
      </c>
      <c r="B110" s="33" t="s">
        <v>278</v>
      </c>
      <c r="C110" s="34" t="s">
        <v>11</v>
      </c>
      <c r="D110" s="35">
        <v>3</v>
      </c>
      <c r="E110" s="74"/>
      <c r="F110" s="36">
        <f>ROUND(D110*E110,2)</f>
        <v>0</v>
      </c>
    </row>
    <row r="111" spans="1:6" customFormat="1" ht="96" x14ac:dyDescent="0.25">
      <c r="A111" s="32" t="s">
        <v>160</v>
      </c>
      <c r="B111" s="33" t="s">
        <v>279</v>
      </c>
      <c r="C111" s="34" t="s">
        <v>11</v>
      </c>
      <c r="D111" s="35">
        <v>30</v>
      </c>
      <c r="E111" s="74"/>
      <c r="F111" s="36">
        <f t="shared" si="1"/>
        <v>0</v>
      </c>
    </row>
    <row r="112" spans="1:6" customFormat="1" ht="96" x14ac:dyDescent="0.25">
      <c r="A112" s="32" t="s">
        <v>161</v>
      </c>
      <c r="B112" s="33" t="s">
        <v>280</v>
      </c>
      <c r="C112" s="34" t="s">
        <v>13</v>
      </c>
      <c r="D112" s="35">
        <v>10</v>
      </c>
      <c r="E112" s="74"/>
      <c r="F112" s="36">
        <f t="shared" si="1"/>
        <v>0</v>
      </c>
    </row>
    <row r="113" spans="1:6" customFormat="1" ht="96" x14ac:dyDescent="0.25">
      <c r="A113" s="32" t="s">
        <v>162</v>
      </c>
      <c r="B113" s="33" t="s">
        <v>281</v>
      </c>
      <c r="C113" s="34" t="s">
        <v>14</v>
      </c>
      <c r="D113" s="35">
        <v>1</v>
      </c>
      <c r="E113" s="74"/>
      <c r="F113" s="36">
        <f t="shared" si="1"/>
        <v>0</v>
      </c>
    </row>
    <row r="114" spans="1:6" customFormat="1" ht="96" x14ac:dyDescent="0.25">
      <c r="A114" s="32" t="s">
        <v>163</v>
      </c>
      <c r="B114" s="33" t="s">
        <v>93</v>
      </c>
      <c r="C114" s="34" t="s">
        <v>14</v>
      </c>
      <c r="D114" s="35">
        <v>5</v>
      </c>
      <c r="E114" s="74"/>
      <c r="F114" s="36">
        <f t="shared" si="1"/>
        <v>0</v>
      </c>
    </row>
    <row r="115" spans="1:6" customFormat="1" ht="96.75" thickBot="1" x14ac:dyDescent="0.3">
      <c r="A115" s="37" t="s">
        <v>164</v>
      </c>
      <c r="B115" s="38" t="s">
        <v>282</v>
      </c>
      <c r="C115" s="39" t="s">
        <v>13</v>
      </c>
      <c r="D115" s="40">
        <v>5</v>
      </c>
      <c r="E115" s="75"/>
      <c r="F115" s="41">
        <f t="shared" si="1"/>
        <v>0</v>
      </c>
    </row>
    <row r="116" spans="1:6" s="5" customFormat="1" x14ac:dyDescent="0.25">
      <c r="A116" s="42" t="s">
        <v>165</v>
      </c>
      <c r="B116" s="193" t="s">
        <v>283</v>
      </c>
      <c r="C116" s="194"/>
      <c r="D116" s="194"/>
      <c r="E116" s="196"/>
      <c r="F116" s="43">
        <f>SUM(F117)</f>
        <v>0</v>
      </c>
    </row>
    <row r="117" spans="1:6" customFormat="1" ht="144.75" thickBot="1" x14ac:dyDescent="0.3">
      <c r="A117" s="37" t="s">
        <v>166</v>
      </c>
      <c r="B117" s="38" t="s">
        <v>284</v>
      </c>
      <c r="C117" s="39" t="s">
        <v>11</v>
      </c>
      <c r="D117" s="40">
        <v>30</v>
      </c>
      <c r="E117" s="75"/>
      <c r="F117" s="41">
        <f t="shared" si="1"/>
        <v>0</v>
      </c>
    </row>
    <row r="118" spans="1:6" s="5" customFormat="1" x14ac:dyDescent="0.25">
      <c r="A118" s="42" t="s">
        <v>167</v>
      </c>
      <c r="B118" s="193" t="s">
        <v>285</v>
      </c>
      <c r="C118" s="194"/>
      <c r="D118" s="194"/>
      <c r="E118" s="196"/>
      <c r="F118" s="43">
        <f>SUM(F119:F126)</f>
        <v>0</v>
      </c>
    </row>
    <row r="119" spans="1:6" customFormat="1" ht="48" x14ac:dyDescent="0.25">
      <c r="A119" s="32" t="s">
        <v>168</v>
      </c>
      <c r="B119" s="33" t="s">
        <v>286</v>
      </c>
      <c r="C119" s="34" t="s">
        <v>13</v>
      </c>
      <c r="D119" s="35">
        <v>105</v>
      </c>
      <c r="E119" s="74"/>
      <c r="F119" s="36">
        <f t="shared" si="1"/>
        <v>0</v>
      </c>
    </row>
    <row r="120" spans="1:6" customFormat="1" ht="48" x14ac:dyDescent="0.25">
      <c r="A120" s="32" t="s">
        <v>169</v>
      </c>
      <c r="B120" s="33" t="s">
        <v>287</v>
      </c>
      <c r="C120" s="34" t="s">
        <v>10</v>
      </c>
      <c r="D120" s="35">
        <v>27</v>
      </c>
      <c r="E120" s="74"/>
      <c r="F120" s="36">
        <f t="shared" si="1"/>
        <v>0</v>
      </c>
    </row>
    <row r="121" spans="1:6" customFormat="1" ht="60" x14ac:dyDescent="0.25">
      <c r="A121" s="32" t="s">
        <v>170</v>
      </c>
      <c r="B121" s="33" t="s">
        <v>288</v>
      </c>
      <c r="C121" s="34" t="s">
        <v>13</v>
      </c>
      <c r="D121" s="35">
        <v>105</v>
      </c>
      <c r="E121" s="74"/>
      <c r="F121" s="36">
        <f t="shared" si="1"/>
        <v>0</v>
      </c>
    </row>
    <row r="122" spans="1:6" customFormat="1" ht="84" x14ac:dyDescent="0.25">
      <c r="A122" s="32" t="s">
        <v>171</v>
      </c>
      <c r="B122" s="33" t="s">
        <v>289</v>
      </c>
      <c r="C122" s="34" t="s">
        <v>13</v>
      </c>
      <c r="D122" s="35">
        <v>105</v>
      </c>
      <c r="E122" s="74"/>
      <c r="F122" s="36">
        <f t="shared" si="1"/>
        <v>0</v>
      </c>
    </row>
    <row r="123" spans="1:6" customFormat="1" ht="60" x14ac:dyDescent="0.25">
      <c r="A123" s="32" t="s">
        <v>172</v>
      </c>
      <c r="B123" s="33" t="s">
        <v>290</v>
      </c>
      <c r="C123" s="34" t="s">
        <v>14</v>
      </c>
      <c r="D123" s="35">
        <v>20</v>
      </c>
      <c r="E123" s="74"/>
      <c r="F123" s="36">
        <f t="shared" si="1"/>
        <v>0</v>
      </c>
    </row>
    <row r="124" spans="1:6" customFormat="1" ht="60" x14ac:dyDescent="0.25">
      <c r="A124" s="32" t="s">
        <v>173</v>
      </c>
      <c r="B124" s="33" t="s">
        <v>291</v>
      </c>
      <c r="C124" s="34" t="s">
        <v>14</v>
      </c>
      <c r="D124" s="35">
        <v>10</v>
      </c>
      <c r="E124" s="74"/>
      <c r="F124" s="36">
        <f t="shared" si="1"/>
        <v>0</v>
      </c>
    </row>
    <row r="125" spans="1:6" customFormat="1" ht="84" x14ac:dyDescent="0.25">
      <c r="A125" s="32" t="s">
        <v>174</v>
      </c>
      <c r="B125" s="33" t="s">
        <v>292</v>
      </c>
      <c r="C125" s="34" t="s">
        <v>14</v>
      </c>
      <c r="D125" s="35">
        <v>10</v>
      </c>
      <c r="E125" s="74"/>
      <c r="F125" s="36">
        <f t="shared" si="1"/>
        <v>0</v>
      </c>
    </row>
    <row r="126" spans="1:6" customFormat="1" ht="48.75" thickBot="1" x14ac:dyDescent="0.3">
      <c r="A126" s="37" t="s">
        <v>175</v>
      </c>
      <c r="B126" s="38" t="s">
        <v>293</v>
      </c>
      <c r="C126" s="39" t="s">
        <v>13</v>
      </c>
      <c r="D126" s="40">
        <v>15</v>
      </c>
      <c r="E126" s="75"/>
      <c r="F126" s="41">
        <f t="shared" si="1"/>
        <v>0</v>
      </c>
    </row>
    <row r="127" spans="1:6" customFormat="1" ht="16.5" thickBot="1" x14ac:dyDescent="0.3">
      <c r="A127" s="48" t="s">
        <v>176</v>
      </c>
      <c r="B127" s="200" t="s">
        <v>294</v>
      </c>
      <c r="C127" s="201"/>
      <c r="D127" s="201"/>
      <c r="E127" s="201"/>
      <c r="F127" s="202"/>
    </row>
    <row r="128" spans="1:6" customFormat="1" x14ac:dyDescent="0.25">
      <c r="A128" s="49" t="s">
        <v>177</v>
      </c>
      <c r="B128" s="187" t="s">
        <v>295</v>
      </c>
      <c r="C128" s="188"/>
      <c r="D128" s="188"/>
      <c r="E128" s="189"/>
      <c r="F128" s="50">
        <f>SUM(F129:F136)</f>
        <v>0</v>
      </c>
    </row>
    <row r="129" spans="1:6" s="6" customFormat="1" ht="108" x14ac:dyDescent="0.25">
      <c r="A129" s="51" t="s">
        <v>178</v>
      </c>
      <c r="B129" s="52" t="s">
        <v>296</v>
      </c>
      <c r="C129" s="53" t="s">
        <v>10</v>
      </c>
      <c r="D129" s="54">
        <v>225</v>
      </c>
      <c r="E129" s="76"/>
      <c r="F129" s="55">
        <f t="shared" si="1"/>
        <v>0</v>
      </c>
    </row>
    <row r="130" spans="1:6" s="6" customFormat="1" ht="96" x14ac:dyDescent="0.25">
      <c r="A130" s="51" t="s">
        <v>179</v>
      </c>
      <c r="B130" s="52" t="s">
        <v>297</v>
      </c>
      <c r="C130" s="53" t="s">
        <v>10</v>
      </c>
      <c r="D130" s="54">
        <v>2</v>
      </c>
      <c r="E130" s="76"/>
      <c r="F130" s="55">
        <f t="shared" si="1"/>
        <v>0</v>
      </c>
    </row>
    <row r="131" spans="1:6" s="6" customFormat="1" ht="72" x14ac:dyDescent="0.25">
      <c r="A131" s="51" t="s">
        <v>180</v>
      </c>
      <c r="B131" s="52" t="s">
        <v>298</v>
      </c>
      <c r="C131" s="53" t="s">
        <v>10</v>
      </c>
      <c r="D131" s="54">
        <v>227</v>
      </c>
      <c r="E131" s="76"/>
      <c r="F131" s="55">
        <f t="shared" si="1"/>
        <v>0</v>
      </c>
    </row>
    <row r="132" spans="1:6" s="6" customFormat="1" ht="48" x14ac:dyDescent="0.25">
      <c r="A132" s="51" t="s">
        <v>181</v>
      </c>
      <c r="B132" s="52" t="s">
        <v>299</v>
      </c>
      <c r="C132" s="53" t="s">
        <v>13</v>
      </c>
      <c r="D132" s="54">
        <v>240</v>
      </c>
      <c r="E132" s="76"/>
      <c r="F132" s="55">
        <f t="shared" ref="F132:F164" si="2">ROUND(D132*E132,2)</f>
        <v>0</v>
      </c>
    </row>
    <row r="133" spans="1:6" s="6" customFormat="1" ht="84" x14ac:dyDescent="0.25">
      <c r="A133" s="51" t="s">
        <v>182</v>
      </c>
      <c r="B133" s="52" t="s">
        <v>300</v>
      </c>
      <c r="C133" s="53" t="s">
        <v>10</v>
      </c>
      <c r="D133" s="54">
        <v>1</v>
      </c>
      <c r="E133" s="76"/>
      <c r="F133" s="55">
        <f t="shared" si="2"/>
        <v>0</v>
      </c>
    </row>
    <row r="134" spans="1:6" s="6" customFormat="1" ht="84" x14ac:dyDescent="0.25">
      <c r="A134" s="51" t="s">
        <v>183</v>
      </c>
      <c r="B134" s="52" t="s">
        <v>301</v>
      </c>
      <c r="C134" s="53" t="s">
        <v>10</v>
      </c>
      <c r="D134" s="54">
        <v>2</v>
      </c>
      <c r="E134" s="76"/>
      <c r="F134" s="55">
        <f t="shared" si="2"/>
        <v>0</v>
      </c>
    </row>
    <row r="135" spans="1:6" s="6" customFormat="1" ht="72" x14ac:dyDescent="0.25">
      <c r="A135" s="51" t="s">
        <v>184</v>
      </c>
      <c r="B135" s="52" t="s">
        <v>302</v>
      </c>
      <c r="C135" s="53" t="s">
        <v>10</v>
      </c>
      <c r="D135" s="54">
        <v>172</v>
      </c>
      <c r="E135" s="76"/>
      <c r="F135" s="55">
        <f t="shared" si="2"/>
        <v>0</v>
      </c>
    </row>
    <row r="136" spans="1:6" s="6" customFormat="1" ht="132.75" thickBot="1" x14ac:dyDescent="0.3">
      <c r="A136" s="56" t="s">
        <v>185</v>
      </c>
      <c r="B136" s="57" t="s">
        <v>303</v>
      </c>
      <c r="C136" s="58" t="s">
        <v>10</v>
      </c>
      <c r="D136" s="59">
        <v>130</v>
      </c>
      <c r="E136" s="77"/>
      <c r="F136" s="60">
        <f t="shared" si="2"/>
        <v>0</v>
      </c>
    </row>
    <row r="137" spans="1:6" s="7" customFormat="1" x14ac:dyDescent="0.25">
      <c r="A137" s="49" t="s">
        <v>186</v>
      </c>
      <c r="B137" s="187" t="s">
        <v>304</v>
      </c>
      <c r="C137" s="188"/>
      <c r="D137" s="188"/>
      <c r="E137" s="189"/>
      <c r="F137" s="50">
        <f>SUM(F138:F145)</f>
        <v>0</v>
      </c>
    </row>
    <row r="138" spans="1:6" s="6" customFormat="1" ht="96" x14ac:dyDescent="0.25">
      <c r="A138" s="51" t="s">
        <v>187</v>
      </c>
      <c r="B138" s="52" t="s">
        <v>305</v>
      </c>
      <c r="C138" s="53" t="s">
        <v>14</v>
      </c>
      <c r="D138" s="54">
        <v>5</v>
      </c>
      <c r="E138" s="76"/>
      <c r="F138" s="55">
        <f t="shared" si="2"/>
        <v>0</v>
      </c>
    </row>
    <row r="139" spans="1:6" s="6" customFormat="1" ht="84" x14ac:dyDescent="0.25">
      <c r="A139" s="51" t="s">
        <v>188</v>
      </c>
      <c r="B139" s="52" t="s">
        <v>306</v>
      </c>
      <c r="C139" s="53" t="s">
        <v>14</v>
      </c>
      <c r="D139" s="54">
        <v>6</v>
      </c>
      <c r="E139" s="76"/>
      <c r="F139" s="55">
        <f t="shared" si="2"/>
        <v>0</v>
      </c>
    </row>
    <row r="140" spans="1:6" s="6" customFormat="1" ht="72" x14ac:dyDescent="0.25">
      <c r="A140" s="51" t="s">
        <v>189</v>
      </c>
      <c r="B140" s="52" t="s">
        <v>307</v>
      </c>
      <c r="C140" s="53" t="s">
        <v>14</v>
      </c>
      <c r="D140" s="54">
        <v>6</v>
      </c>
      <c r="E140" s="76"/>
      <c r="F140" s="55">
        <f t="shared" si="2"/>
        <v>0</v>
      </c>
    </row>
    <row r="141" spans="1:6" s="6" customFormat="1" ht="84" x14ac:dyDescent="0.25">
      <c r="A141" s="51" t="s">
        <v>190</v>
      </c>
      <c r="B141" s="52" t="s">
        <v>308</v>
      </c>
      <c r="C141" s="53" t="s">
        <v>14</v>
      </c>
      <c r="D141" s="54">
        <v>6</v>
      </c>
      <c r="E141" s="76"/>
      <c r="F141" s="55">
        <f t="shared" si="2"/>
        <v>0</v>
      </c>
    </row>
    <row r="142" spans="1:6" s="6" customFormat="1" ht="132" x14ac:dyDescent="0.25">
      <c r="A142" s="51" t="s">
        <v>191</v>
      </c>
      <c r="B142" s="52" t="s">
        <v>309</v>
      </c>
      <c r="C142" s="53" t="s">
        <v>11</v>
      </c>
      <c r="D142" s="54">
        <v>265</v>
      </c>
      <c r="E142" s="76"/>
      <c r="F142" s="55">
        <f t="shared" si="2"/>
        <v>0</v>
      </c>
    </row>
    <row r="143" spans="1:6" s="6" customFormat="1" ht="96" x14ac:dyDescent="0.25">
      <c r="A143" s="51" t="s">
        <v>192</v>
      </c>
      <c r="B143" s="52" t="s">
        <v>310</v>
      </c>
      <c r="C143" s="53" t="s">
        <v>14</v>
      </c>
      <c r="D143" s="54">
        <v>10</v>
      </c>
      <c r="E143" s="76"/>
      <c r="F143" s="55">
        <f t="shared" si="2"/>
        <v>0</v>
      </c>
    </row>
    <row r="144" spans="1:6" s="6" customFormat="1" ht="84" x14ac:dyDescent="0.25">
      <c r="A144" s="51" t="s">
        <v>193</v>
      </c>
      <c r="B144" s="52" t="s">
        <v>311</v>
      </c>
      <c r="C144" s="53" t="s">
        <v>11</v>
      </c>
      <c r="D144" s="54">
        <v>45</v>
      </c>
      <c r="E144" s="76"/>
      <c r="F144" s="55">
        <f t="shared" si="2"/>
        <v>0</v>
      </c>
    </row>
    <row r="145" spans="1:6" s="6" customFormat="1" ht="84.75" thickBot="1" x14ac:dyDescent="0.3">
      <c r="A145" s="56" t="s">
        <v>194</v>
      </c>
      <c r="B145" s="57" t="s">
        <v>312</v>
      </c>
      <c r="C145" s="58" t="s">
        <v>11</v>
      </c>
      <c r="D145" s="59">
        <v>265</v>
      </c>
      <c r="E145" s="77"/>
      <c r="F145" s="60">
        <f t="shared" si="2"/>
        <v>0</v>
      </c>
    </row>
    <row r="146" spans="1:6" s="7" customFormat="1" x14ac:dyDescent="0.25">
      <c r="A146" s="49" t="s">
        <v>195</v>
      </c>
      <c r="B146" s="187" t="s">
        <v>313</v>
      </c>
      <c r="C146" s="188"/>
      <c r="D146" s="188"/>
      <c r="E146" s="189"/>
      <c r="F146" s="50">
        <f>SUM(F147)</f>
        <v>0</v>
      </c>
    </row>
    <row r="147" spans="1:6" s="6" customFormat="1" ht="60.75" thickBot="1" x14ac:dyDescent="0.3">
      <c r="A147" s="56" t="s">
        <v>196</v>
      </c>
      <c r="B147" s="57" t="s">
        <v>314</v>
      </c>
      <c r="C147" s="58" t="s">
        <v>11</v>
      </c>
      <c r="D147" s="59">
        <v>320</v>
      </c>
      <c r="E147" s="77"/>
      <c r="F147" s="60">
        <f>ROUND(D147*E147,2)</f>
        <v>0</v>
      </c>
    </row>
    <row r="148" spans="1:6" ht="16.5" thickBot="1" x14ac:dyDescent="0.3">
      <c r="A148" s="61" t="s">
        <v>197</v>
      </c>
      <c r="B148" s="203" t="s">
        <v>315</v>
      </c>
      <c r="C148" s="204"/>
      <c r="D148" s="204"/>
      <c r="E148" s="204"/>
      <c r="F148" s="205"/>
    </row>
    <row r="149" spans="1:6" s="9" customFormat="1" x14ac:dyDescent="0.25">
      <c r="A149" s="62" t="s">
        <v>198</v>
      </c>
      <c r="B149" s="184" t="s">
        <v>295</v>
      </c>
      <c r="C149" s="185"/>
      <c r="D149" s="185"/>
      <c r="E149" s="186"/>
      <c r="F149" s="63">
        <f>SUM(F150:F157)</f>
        <v>0</v>
      </c>
    </row>
    <row r="150" spans="1:6" ht="108" x14ac:dyDescent="0.25">
      <c r="A150" s="64" t="s">
        <v>199</v>
      </c>
      <c r="B150" s="65" t="s">
        <v>296</v>
      </c>
      <c r="C150" s="66" t="s">
        <v>10</v>
      </c>
      <c r="D150" s="67">
        <v>165</v>
      </c>
      <c r="E150" s="78"/>
      <c r="F150" s="68">
        <f t="shared" si="2"/>
        <v>0</v>
      </c>
    </row>
    <row r="151" spans="1:6" ht="96" x14ac:dyDescent="0.25">
      <c r="A151" s="64" t="s">
        <v>200</v>
      </c>
      <c r="B151" s="65" t="s">
        <v>297</v>
      </c>
      <c r="C151" s="66" t="s">
        <v>10</v>
      </c>
      <c r="D151" s="67">
        <v>2</v>
      </c>
      <c r="E151" s="78"/>
      <c r="F151" s="68">
        <f t="shared" si="2"/>
        <v>0</v>
      </c>
    </row>
    <row r="152" spans="1:6" ht="72" x14ac:dyDescent="0.25">
      <c r="A152" s="64" t="s">
        <v>201</v>
      </c>
      <c r="B152" s="65" t="s">
        <v>298</v>
      </c>
      <c r="C152" s="66" t="s">
        <v>10</v>
      </c>
      <c r="D152" s="67">
        <v>167</v>
      </c>
      <c r="E152" s="78"/>
      <c r="F152" s="68">
        <f t="shared" si="2"/>
        <v>0</v>
      </c>
    </row>
    <row r="153" spans="1:6" ht="48" x14ac:dyDescent="0.25">
      <c r="A153" s="64" t="s">
        <v>202</v>
      </c>
      <c r="B153" s="65" t="s">
        <v>299</v>
      </c>
      <c r="C153" s="66" t="s">
        <v>13</v>
      </c>
      <c r="D153" s="67">
        <v>160</v>
      </c>
      <c r="E153" s="78"/>
      <c r="F153" s="68">
        <f t="shared" si="2"/>
        <v>0</v>
      </c>
    </row>
    <row r="154" spans="1:6" ht="84" x14ac:dyDescent="0.25">
      <c r="A154" s="64" t="s">
        <v>203</v>
      </c>
      <c r="B154" s="65" t="s">
        <v>300</v>
      </c>
      <c r="C154" s="66" t="s">
        <v>10</v>
      </c>
      <c r="D154" s="67">
        <v>0.5</v>
      </c>
      <c r="E154" s="78"/>
      <c r="F154" s="68">
        <f t="shared" si="2"/>
        <v>0</v>
      </c>
    </row>
    <row r="155" spans="1:6" ht="84" x14ac:dyDescent="0.25">
      <c r="A155" s="64" t="s">
        <v>204</v>
      </c>
      <c r="B155" s="65" t="s">
        <v>301</v>
      </c>
      <c r="C155" s="66" t="s">
        <v>10</v>
      </c>
      <c r="D155" s="67">
        <v>2</v>
      </c>
      <c r="E155" s="78"/>
      <c r="F155" s="68">
        <f t="shared" si="2"/>
        <v>0</v>
      </c>
    </row>
    <row r="156" spans="1:6" ht="72" x14ac:dyDescent="0.25">
      <c r="A156" s="64" t="s">
        <v>205</v>
      </c>
      <c r="B156" s="65" t="s">
        <v>302</v>
      </c>
      <c r="C156" s="66" t="s">
        <v>10</v>
      </c>
      <c r="D156" s="67">
        <v>110</v>
      </c>
      <c r="E156" s="78"/>
      <c r="F156" s="68">
        <f t="shared" si="2"/>
        <v>0</v>
      </c>
    </row>
    <row r="157" spans="1:6" ht="132.75" thickBot="1" x14ac:dyDescent="0.3">
      <c r="A157" s="69" t="s">
        <v>206</v>
      </c>
      <c r="B157" s="70" t="s">
        <v>303</v>
      </c>
      <c r="C157" s="71" t="s">
        <v>10</v>
      </c>
      <c r="D157" s="72">
        <v>100</v>
      </c>
      <c r="E157" s="79"/>
      <c r="F157" s="73">
        <f t="shared" si="2"/>
        <v>0</v>
      </c>
    </row>
    <row r="158" spans="1:6" s="9" customFormat="1" x14ac:dyDescent="0.25">
      <c r="A158" s="62" t="s">
        <v>207</v>
      </c>
      <c r="B158" s="184" t="s">
        <v>304</v>
      </c>
      <c r="C158" s="185"/>
      <c r="D158" s="185"/>
      <c r="E158" s="186"/>
      <c r="F158" s="63">
        <f>SUM(F159:F162)</f>
        <v>0</v>
      </c>
    </row>
    <row r="159" spans="1:6" ht="96" x14ac:dyDescent="0.25">
      <c r="A159" s="64" t="s">
        <v>208</v>
      </c>
      <c r="B159" s="65" t="s">
        <v>316</v>
      </c>
      <c r="C159" s="66" t="s">
        <v>14</v>
      </c>
      <c r="D159" s="67">
        <v>5</v>
      </c>
      <c r="E159" s="78"/>
      <c r="F159" s="68">
        <f t="shared" si="2"/>
        <v>0</v>
      </c>
    </row>
    <row r="160" spans="1:6" ht="108" x14ac:dyDescent="0.25">
      <c r="A160" s="64" t="s">
        <v>209</v>
      </c>
      <c r="B160" s="65" t="s">
        <v>317</v>
      </c>
      <c r="C160" s="66" t="s">
        <v>14</v>
      </c>
      <c r="D160" s="67">
        <v>4</v>
      </c>
      <c r="E160" s="78"/>
      <c r="F160" s="68">
        <f t="shared" si="2"/>
        <v>0</v>
      </c>
    </row>
    <row r="161" spans="1:6" ht="132" x14ac:dyDescent="0.25">
      <c r="A161" s="64" t="s">
        <v>210</v>
      </c>
      <c r="B161" s="65" t="s">
        <v>318</v>
      </c>
      <c r="C161" s="66" t="s">
        <v>11</v>
      </c>
      <c r="D161" s="67">
        <v>190</v>
      </c>
      <c r="E161" s="78"/>
      <c r="F161" s="68">
        <f t="shared" si="2"/>
        <v>0</v>
      </c>
    </row>
    <row r="162" spans="1:6" ht="84.75" thickBot="1" x14ac:dyDescent="0.3">
      <c r="A162" s="69" t="s">
        <v>211</v>
      </c>
      <c r="B162" s="70" t="s">
        <v>312</v>
      </c>
      <c r="C162" s="71" t="s">
        <v>11</v>
      </c>
      <c r="D162" s="72">
        <v>190</v>
      </c>
      <c r="E162" s="79"/>
      <c r="F162" s="73">
        <f t="shared" si="2"/>
        <v>0</v>
      </c>
    </row>
    <row r="163" spans="1:6" s="9" customFormat="1" x14ac:dyDescent="0.25">
      <c r="A163" s="62" t="s">
        <v>212</v>
      </c>
      <c r="B163" s="184" t="s">
        <v>313</v>
      </c>
      <c r="C163" s="185"/>
      <c r="D163" s="185"/>
      <c r="E163" s="186"/>
      <c r="F163" s="63">
        <f>SUM(F164)</f>
        <v>0</v>
      </c>
    </row>
    <row r="164" spans="1:6" ht="60" x14ac:dyDescent="0.25">
      <c r="A164" s="64" t="s">
        <v>213</v>
      </c>
      <c r="B164" s="65" t="s">
        <v>314</v>
      </c>
      <c r="C164" s="66" t="s">
        <v>11</v>
      </c>
      <c r="D164" s="67">
        <v>190</v>
      </c>
      <c r="E164" s="78"/>
      <c r="F164" s="68">
        <f t="shared" si="2"/>
        <v>0</v>
      </c>
    </row>
  </sheetData>
  <mergeCells count="20">
    <mergeCell ref="B127:F127"/>
    <mergeCell ref="B148:F148"/>
    <mergeCell ref="B128:E128"/>
    <mergeCell ref="B118:E118"/>
    <mergeCell ref="B2:F2"/>
    <mergeCell ref="B43:E43"/>
    <mergeCell ref="B116:E116"/>
    <mergeCell ref="B104:E104"/>
    <mergeCell ref="B87:E87"/>
    <mergeCell ref="B85:E85"/>
    <mergeCell ref="B62:E62"/>
    <mergeCell ref="B52:E52"/>
    <mergeCell ref="B27:E27"/>
    <mergeCell ref="B24:E24"/>
    <mergeCell ref="B3:E3"/>
    <mergeCell ref="B158:E158"/>
    <mergeCell ref="B163:E163"/>
    <mergeCell ref="B149:E149"/>
    <mergeCell ref="B146:E146"/>
    <mergeCell ref="B137:E137"/>
  </mergeCells>
  <pageMargins left="0.70866141732283472" right="0.39370078740157483" top="0.94488188976377963" bottom="0.39370078740157483" header="0.70866141732283472" footer="0.23622047244094491"/>
  <pageSetup paperSize="9" orientation="landscape" r:id="rId1"/>
  <headerFooter>
    <oddHeader>&amp;L&amp;"-,Bold"&amp;8&amp;UPLATEA KONZALTING d.o.o. za projektiranje i nadzor</oddHeader>
    <oddFooter>&amp;L&amp;8TKP 23/15-I&amp;C&amp;8- &amp;P -&amp;R&amp;"-,Italic"&amp;8Sabirna sjeverna prometnica Ugostiteljsko turističke zone T1 (zone hotela Jadran) u Tučepima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1"/>
  <sheetViews>
    <sheetView showGridLines="0" showZeros="0" topLeftCell="A2" zoomScaleNormal="100" zoomScaleSheetLayoutView="100" workbookViewId="0">
      <selection activeCell="B2" sqref="B2:C2"/>
    </sheetView>
  </sheetViews>
  <sheetFormatPr defaultColWidth="0" defaultRowHeight="15" zeroHeight="1" x14ac:dyDescent="0.25"/>
  <cols>
    <col min="1" max="1" width="11.28515625" customWidth="1"/>
    <col min="2" max="2" width="68.42578125" customWidth="1"/>
    <col min="3" max="3" width="30.28515625" style="113" customWidth="1"/>
    <col min="6" max="16382" width="67.85546875" hidden="1"/>
    <col min="16383" max="16384" width="4" hidden="1" customWidth="1"/>
  </cols>
  <sheetData>
    <row r="1" spans="1:3" x14ac:dyDescent="0.25">
      <c r="A1" s="2" t="s">
        <v>0</v>
      </c>
      <c r="B1" s="1" t="s">
        <v>321</v>
      </c>
      <c r="C1" s="112"/>
    </row>
    <row r="2" spans="1:3" ht="33.75" customHeight="1" x14ac:dyDescent="0.25">
      <c r="A2" s="2" t="s">
        <v>389</v>
      </c>
      <c r="B2" s="212" t="s">
        <v>395</v>
      </c>
      <c r="C2" s="212"/>
    </row>
    <row r="3" spans="1:3" ht="49.5" customHeight="1" thickBot="1" x14ac:dyDescent="0.3">
      <c r="A3" s="243" t="s">
        <v>394</v>
      </c>
      <c r="B3" s="237" t="s">
        <v>390</v>
      </c>
      <c r="C3" s="238" t="s">
        <v>391</v>
      </c>
    </row>
    <row r="4" spans="1:3" ht="30" customHeight="1" thickBot="1" x14ac:dyDescent="0.3">
      <c r="A4" s="116" t="s">
        <v>360</v>
      </c>
      <c r="B4" s="132" t="s">
        <v>362</v>
      </c>
      <c r="C4" s="117" t="s">
        <v>382</v>
      </c>
    </row>
    <row r="5" spans="1:3" x14ac:dyDescent="0.25">
      <c r="A5" s="118" t="s">
        <v>319</v>
      </c>
      <c r="B5" s="133" t="s">
        <v>320</v>
      </c>
      <c r="C5" s="119">
        <f>SUM(C6:C17)</f>
        <v>0</v>
      </c>
    </row>
    <row r="6" spans="1:3" x14ac:dyDescent="0.25">
      <c r="A6" s="120" t="s">
        <v>30</v>
      </c>
      <c r="B6" s="134" t="s">
        <v>1</v>
      </c>
      <c r="C6" s="121">
        <f>'TR_MAPA 1 '!F3</f>
        <v>0</v>
      </c>
    </row>
    <row r="7" spans="1:3" x14ac:dyDescent="0.25">
      <c r="A7" s="120" t="s">
        <v>33</v>
      </c>
      <c r="B7" s="134" t="s">
        <v>225</v>
      </c>
      <c r="C7" s="121">
        <f>'TR_MAPA 1 '!F24</f>
        <v>0</v>
      </c>
    </row>
    <row r="8" spans="1:3" x14ac:dyDescent="0.25">
      <c r="A8" s="120" t="s">
        <v>58</v>
      </c>
      <c r="B8" s="134" t="s">
        <v>2</v>
      </c>
      <c r="C8" s="121">
        <f>'TR_MAPA 1 '!F27</f>
        <v>0</v>
      </c>
    </row>
    <row r="9" spans="1:3" x14ac:dyDescent="0.25">
      <c r="A9" s="120" t="s">
        <v>68</v>
      </c>
      <c r="B9" s="134" t="s">
        <v>3</v>
      </c>
      <c r="C9" s="121">
        <f>'TR_MAPA 1 '!F43</f>
        <v>0</v>
      </c>
    </row>
    <row r="10" spans="1:3" x14ac:dyDescent="0.25">
      <c r="A10" s="120" t="s">
        <v>74</v>
      </c>
      <c r="B10" s="134" t="s">
        <v>4</v>
      </c>
      <c r="C10" s="121">
        <f>'TR_MAPA 1 '!F52</f>
        <v>0</v>
      </c>
    </row>
    <row r="11" spans="1:3" x14ac:dyDescent="0.25">
      <c r="A11" s="120" t="s">
        <v>79</v>
      </c>
      <c r="B11" s="134" t="s">
        <v>242</v>
      </c>
      <c r="C11" s="121">
        <f>'TR_MAPA 1 '!F62</f>
        <v>0</v>
      </c>
    </row>
    <row r="12" spans="1:3" x14ac:dyDescent="0.25">
      <c r="A12" s="120" t="s">
        <v>81</v>
      </c>
      <c r="B12" s="134" t="s">
        <v>5</v>
      </c>
      <c r="C12" s="121">
        <f>'TR_MAPA 1 '!F80</f>
        <v>0</v>
      </c>
    </row>
    <row r="13" spans="1:3" x14ac:dyDescent="0.25">
      <c r="A13" s="120" t="s">
        <v>86</v>
      </c>
      <c r="B13" s="134" t="s">
        <v>6</v>
      </c>
      <c r="C13" s="121">
        <f>'TR_MAPA 1 '!F85</f>
        <v>0</v>
      </c>
    </row>
    <row r="14" spans="1:3" x14ac:dyDescent="0.25">
      <c r="A14" s="120" t="s">
        <v>88</v>
      </c>
      <c r="B14" s="134" t="s">
        <v>100</v>
      </c>
      <c r="C14" s="121">
        <f>'TR_MAPA 1 '!F87</f>
        <v>0</v>
      </c>
    </row>
    <row r="15" spans="1:3" x14ac:dyDescent="0.25">
      <c r="A15" s="120" t="s">
        <v>153</v>
      </c>
      <c r="B15" s="134" t="s">
        <v>101</v>
      </c>
      <c r="C15" s="121">
        <f>'TR_MAPA 1 '!F104</f>
        <v>0</v>
      </c>
    </row>
    <row r="16" spans="1:3" x14ac:dyDescent="0.25">
      <c r="A16" s="120" t="s">
        <v>165</v>
      </c>
      <c r="B16" s="134" t="s">
        <v>283</v>
      </c>
      <c r="C16" s="121">
        <f>'TR_MAPA 1 '!F117</f>
        <v>0</v>
      </c>
    </row>
    <row r="17" spans="1:3" x14ac:dyDescent="0.25">
      <c r="A17" s="120" t="s">
        <v>167</v>
      </c>
      <c r="B17" s="134" t="s">
        <v>285</v>
      </c>
      <c r="C17" s="121">
        <f>'TR_MAPA 1 '!F118</f>
        <v>0</v>
      </c>
    </row>
    <row r="18" spans="1:3" x14ac:dyDescent="0.25">
      <c r="A18" s="122" t="s">
        <v>176</v>
      </c>
      <c r="B18" s="114" t="s">
        <v>294</v>
      </c>
      <c r="C18" s="123">
        <f>SUM(C19:C21)</f>
        <v>0</v>
      </c>
    </row>
    <row r="19" spans="1:3" x14ac:dyDescent="0.25">
      <c r="A19" s="124" t="s">
        <v>177</v>
      </c>
      <c r="B19" s="135" t="s">
        <v>295</v>
      </c>
      <c r="C19" s="125">
        <f>'TR_MAPA 1 '!F128</f>
        <v>0</v>
      </c>
    </row>
    <row r="20" spans="1:3" x14ac:dyDescent="0.25">
      <c r="A20" s="124" t="s">
        <v>186</v>
      </c>
      <c r="B20" s="135" t="s">
        <v>304</v>
      </c>
      <c r="C20" s="125">
        <f>'TR_MAPA 1 '!F137</f>
        <v>0</v>
      </c>
    </row>
    <row r="21" spans="1:3" x14ac:dyDescent="0.25">
      <c r="A21" s="124" t="s">
        <v>195</v>
      </c>
      <c r="B21" s="135" t="s">
        <v>313</v>
      </c>
      <c r="C21" s="125">
        <f>'TR_MAPA 1 '!F146</f>
        <v>0</v>
      </c>
    </row>
    <row r="22" spans="1:3" x14ac:dyDescent="0.25">
      <c r="A22" s="126" t="s">
        <v>197</v>
      </c>
      <c r="B22" s="115" t="s">
        <v>315</v>
      </c>
      <c r="C22" s="127">
        <f>SUM(C23:C25)</f>
        <v>0</v>
      </c>
    </row>
    <row r="23" spans="1:3" x14ac:dyDescent="0.25">
      <c r="A23" s="128" t="s">
        <v>198</v>
      </c>
      <c r="B23" s="136" t="s">
        <v>295</v>
      </c>
      <c r="C23" s="129">
        <f>'TR_MAPA 1 '!F149</f>
        <v>0</v>
      </c>
    </row>
    <row r="24" spans="1:3" x14ac:dyDescent="0.25">
      <c r="A24" s="128" t="s">
        <v>207</v>
      </c>
      <c r="B24" s="136" t="s">
        <v>304</v>
      </c>
      <c r="C24" s="129">
        <f>'TR_MAPA 1 '!F158</f>
        <v>0</v>
      </c>
    </row>
    <row r="25" spans="1:3" ht="15.75" thickBot="1" x14ac:dyDescent="0.3">
      <c r="A25" s="130" t="s">
        <v>212</v>
      </c>
      <c r="B25" s="137" t="s">
        <v>313</v>
      </c>
      <c r="C25" s="131">
        <f>'TR_MAPA 1 '!F163</f>
        <v>0</v>
      </c>
    </row>
    <row r="26" spans="1:3" x14ac:dyDescent="0.25">
      <c r="A26" s="206" t="s">
        <v>381</v>
      </c>
      <c r="B26" s="207"/>
      <c r="C26" s="138">
        <f>SUM(C5,C18,C22)</f>
        <v>0</v>
      </c>
    </row>
    <row r="27" spans="1:3" ht="15.75" thickBot="1" x14ac:dyDescent="0.3">
      <c r="A27" s="208" t="s">
        <v>7</v>
      </c>
      <c r="B27" s="209"/>
      <c r="C27" s="139">
        <f>C26*0.25</f>
        <v>0</v>
      </c>
    </row>
    <row r="28" spans="1:3" ht="15.75" thickBot="1" x14ac:dyDescent="0.3">
      <c r="A28" s="210" t="s">
        <v>8</v>
      </c>
      <c r="B28" s="211"/>
      <c r="C28" s="140">
        <f>C26+C27</f>
        <v>0</v>
      </c>
    </row>
    <row r="29" spans="1:3" ht="7.5" customHeight="1" x14ac:dyDescent="0.25"/>
    <row r="30" spans="1:3" hidden="1" x14ac:dyDescent="0.25"/>
    <row r="31" spans="1:3" hidden="1" x14ac:dyDescent="0.25"/>
  </sheetData>
  <mergeCells count="4">
    <mergeCell ref="A26:B26"/>
    <mergeCell ref="A27:B27"/>
    <mergeCell ref="A28:B28"/>
    <mergeCell ref="B2:C2"/>
  </mergeCells>
  <pageMargins left="0.70866141732283472" right="0.70866141732283472" top="0.74803149606299213" bottom="0.74803149606299213" header="0.31496062992125984" footer="0.31496062992125984"/>
  <pageSetup paperSize="9" orientation="landscape" r:id="rId1"/>
  <headerFooter>
    <oddFooter>&amp;L&amp;8TKP 23/15-I&amp;R&amp;"-,Italic"&amp;8Sabirna sjeverna prometnica Ugostiteljsko turističke zone T1 (zone hotela Jadran) u Tučepima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G18" sqref="G18"/>
    </sheetView>
  </sheetViews>
  <sheetFormatPr defaultRowHeight="15" x14ac:dyDescent="0.25"/>
  <sheetData>
    <row r="1" spans="1:4" x14ac:dyDescent="0.25">
      <c r="A1" s="235" t="s">
        <v>386</v>
      </c>
      <c r="B1" s="236"/>
      <c r="C1" s="236"/>
      <c r="D1" s="236"/>
    </row>
    <row r="2" spans="1:4" x14ac:dyDescent="0.25">
      <c r="A2" s="236"/>
      <c r="B2" s="236"/>
      <c r="C2" s="236"/>
      <c r="D2" s="236"/>
    </row>
    <row r="3" spans="1:4" x14ac:dyDescent="0.25">
      <c r="A3" s="236"/>
      <c r="B3" s="236"/>
      <c r="C3" s="236"/>
      <c r="D3" s="236"/>
    </row>
    <row r="4" spans="1:4" x14ac:dyDescent="0.25">
      <c r="A4" s="236"/>
      <c r="B4" s="236"/>
      <c r="C4" s="236"/>
      <c r="D4" s="236"/>
    </row>
    <row r="5" spans="1:4" x14ac:dyDescent="0.25">
      <c r="A5" s="236"/>
      <c r="B5" s="236"/>
      <c r="C5" s="236"/>
      <c r="D5" s="236"/>
    </row>
    <row r="6" spans="1:4" x14ac:dyDescent="0.25">
      <c r="A6" s="236"/>
      <c r="B6" s="236"/>
      <c r="C6" s="236"/>
      <c r="D6" s="236"/>
    </row>
    <row r="7" spans="1:4" ht="12" customHeight="1" x14ac:dyDescent="0.25">
      <c r="A7" s="236"/>
      <c r="B7" s="236"/>
      <c r="C7" s="236"/>
      <c r="D7" s="236"/>
    </row>
    <row r="8" spans="1:4" hidden="1" x14ac:dyDescent="0.25">
      <c r="A8" s="236"/>
      <c r="B8" s="236"/>
      <c r="C8" s="236"/>
      <c r="D8" s="236"/>
    </row>
    <row r="9" spans="1:4" hidden="1" x14ac:dyDescent="0.25">
      <c r="A9" s="236"/>
      <c r="B9" s="236"/>
      <c r="C9" s="236"/>
      <c r="D9" s="236"/>
    </row>
    <row r="10" spans="1:4" hidden="1" x14ac:dyDescent="0.25">
      <c r="A10" s="236"/>
      <c r="B10" s="236"/>
      <c r="C10" s="236"/>
      <c r="D10" s="236"/>
    </row>
    <row r="11" spans="1:4" hidden="1" x14ac:dyDescent="0.25">
      <c r="A11" s="236"/>
      <c r="B11" s="236"/>
      <c r="C11" s="236"/>
      <c r="D11" s="236"/>
    </row>
    <row r="12" spans="1:4" hidden="1" x14ac:dyDescent="0.25">
      <c r="A12" s="236"/>
      <c r="B12" s="236"/>
      <c r="C12" s="236"/>
      <c r="D12" s="236"/>
    </row>
    <row r="13" spans="1:4" hidden="1" x14ac:dyDescent="0.25">
      <c r="A13" s="236"/>
      <c r="B13" s="236"/>
      <c r="C13" s="236"/>
      <c r="D13" s="236"/>
    </row>
  </sheetData>
  <mergeCells count="1">
    <mergeCell ref="A1:D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C79"/>
  <sheetViews>
    <sheetView zoomScaleNormal="100" zoomScaleSheetLayoutView="100" workbookViewId="0">
      <pane ySplit="1" topLeftCell="A2" activePane="bottomLeft" state="frozen"/>
      <selection pane="bottomLeft" activeCell="A38" sqref="A38:XFD38"/>
    </sheetView>
  </sheetViews>
  <sheetFormatPr defaultColWidth="0" defaultRowHeight="12.75" zeroHeight="1" x14ac:dyDescent="0.2"/>
  <cols>
    <col min="1" max="1" width="9.140625" style="18" customWidth="1"/>
    <col min="2" max="2" width="68.28515625" style="19" customWidth="1"/>
    <col min="3" max="3" width="10.85546875" style="20" customWidth="1"/>
    <col min="4" max="4" width="12.42578125" style="20" customWidth="1"/>
    <col min="5" max="5" width="15.42578125" style="20" customWidth="1"/>
    <col min="6" max="6" width="24" style="160" customWidth="1"/>
    <col min="7" max="7" width="0.85546875" style="213" customWidth="1"/>
    <col min="8" max="257" width="9.140625" style="3" hidden="1"/>
    <col min="258" max="258" width="39" style="3" hidden="1"/>
    <col min="259" max="259" width="9.140625" style="3" hidden="1"/>
    <col min="260" max="260" width="11.42578125" style="3" hidden="1"/>
    <col min="261" max="261" width="10.140625" style="3" hidden="1"/>
    <col min="262" max="513" width="9.140625" style="3" hidden="1"/>
    <col min="514" max="514" width="39" style="3" hidden="1"/>
    <col min="515" max="515" width="9.140625" style="3" hidden="1"/>
    <col min="516" max="516" width="11.42578125" style="3" hidden="1"/>
    <col min="517" max="517" width="10.140625" style="3" hidden="1"/>
    <col min="518" max="769" width="9.140625" style="3" hidden="1"/>
    <col min="770" max="770" width="39" style="3" hidden="1"/>
    <col min="771" max="771" width="9.140625" style="3" hidden="1"/>
    <col min="772" max="772" width="11.42578125" style="3" hidden="1"/>
    <col min="773" max="773" width="10.140625" style="3" hidden="1"/>
    <col min="774" max="1025" width="9.140625" style="3" hidden="1"/>
    <col min="1026" max="1026" width="39" style="3" hidden="1"/>
    <col min="1027" max="1027" width="9.140625" style="3" hidden="1"/>
    <col min="1028" max="1028" width="11.42578125" style="3" hidden="1"/>
    <col min="1029" max="1029" width="10.140625" style="3" hidden="1"/>
    <col min="1030" max="1281" width="9.140625" style="3" hidden="1"/>
    <col min="1282" max="1282" width="39" style="3" hidden="1"/>
    <col min="1283" max="1283" width="9.140625" style="3" hidden="1"/>
    <col min="1284" max="1284" width="11.42578125" style="3" hidden="1"/>
    <col min="1285" max="1285" width="10.140625" style="3" hidden="1"/>
    <col min="1286" max="1537" width="9.140625" style="3" hidden="1"/>
    <col min="1538" max="1538" width="39" style="3" hidden="1"/>
    <col min="1539" max="1539" width="9.140625" style="3" hidden="1"/>
    <col min="1540" max="1540" width="11.42578125" style="3" hidden="1"/>
    <col min="1541" max="1541" width="10.140625" style="3" hidden="1"/>
    <col min="1542" max="1793" width="9.140625" style="3" hidden="1"/>
    <col min="1794" max="1794" width="39" style="3" hidden="1"/>
    <col min="1795" max="1795" width="9.140625" style="3" hidden="1"/>
    <col min="1796" max="1796" width="11.42578125" style="3" hidden="1"/>
    <col min="1797" max="1797" width="10.140625" style="3" hidden="1"/>
    <col min="1798" max="2049" width="9.140625" style="3" hidden="1"/>
    <col min="2050" max="2050" width="39" style="3" hidden="1"/>
    <col min="2051" max="2051" width="9.140625" style="3" hidden="1"/>
    <col min="2052" max="2052" width="11.42578125" style="3" hidden="1"/>
    <col min="2053" max="2053" width="10.140625" style="3" hidden="1"/>
    <col min="2054" max="2305" width="9.140625" style="3" hidden="1"/>
    <col min="2306" max="2306" width="39" style="3" hidden="1"/>
    <col min="2307" max="2307" width="9.140625" style="3" hidden="1"/>
    <col min="2308" max="2308" width="11.42578125" style="3" hidden="1"/>
    <col min="2309" max="2309" width="10.140625" style="3" hidden="1"/>
    <col min="2310" max="2561" width="9.140625" style="3" hidden="1"/>
    <col min="2562" max="2562" width="39" style="3" hidden="1"/>
    <col min="2563" max="2563" width="9.140625" style="3" hidden="1"/>
    <col min="2564" max="2564" width="11.42578125" style="3" hidden="1"/>
    <col min="2565" max="2565" width="10.140625" style="3" hidden="1"/>
    <col min="2566" max="2817" width="9.140625" style="3" hidden="1"/>
    <col min="2818" max="2818" width="39" style="3" hidden="1"/>
    <col min="2819" max="2819" width="9.140625" style="3" hidden="1"/>
    <col min="2820" max="2820" width="11.42578125" style="3" hidden="1"/>
    <col min="2821" max="2821" width="10.140625" style="3" hidden="1"/>
    <col min="2822" max="3073" width="9.140625" style="3" hidden="1"/>
    <col min="3074" max="3074" width="39" style="3" hidden="1"/>
    <col min="3075" max="3075" width="9.140625" style="3" hidden="1"/>
    <col min="3076" max="3076" width="11.42578125" style="3" hidden="1"/>
    <col min="3077" max="3077" width="10.140625" style="3" hidden="1"/>
    <col min="3078" max="3329" width="9.140625" style="3" hidden="1"/>
    <col min="3330" max="3330" width="39" style="3" hidden="1"/>
    <col min="3331" max="3331" width="9.140625" style="3" hidden="1"/>
    <col min="3332" max="3332" width="11.42578125" style="3" hidden="1"/>
    <col min="3333" max="3333" width="10.140625" style="3" hidden="1"/>
    <col min="3334" max="3585" width="9.140625" style="3" hidden="1"/>
    <col min="3586" max="3586" width="39" style="3" hidden="1"/>
    <col min="3587" max="3587" width="9.140625" style="3" hidden="1"/>
    <col min="3588" max="3588" width="11.42578125" style="3" hidden="1"/>
    <col min="3589" max="3589" width="10.140625" style="3" hidden="1"/>
    <col min="3590" max="3841" width="9.140625" style="3" hidden="1"/>
    <col min="3842" max="3842" width="39" style="3" hidden="1"/>
    <col min="3843" max="3843" width="9.140625" style="3" hidden="1"/>
    <col min="3844" max="3844" width="11.42578125" style="3" hidden="1"/>
    <col min="3845" max="3845" width="10.140625" style="3" hidden="1"/>
    <col min="3846" max="4097" width="9.140625" style="3" hidden="1"/>
    <col min="4098" max="4098" width="39" style="3" hidden="1"/>
    <col min="4099" max="4099" width="9.140625" style="3" hidden="1"/>
    <col min="4100" max="4100" width="11.42578125" style="3" hidden="1"/>
    <col min="4101" max="4101" width="10.140625" style="3" hidden="1"/>
    <col min="4102" max="4353" width="9.140625" style="3" hidden="1"/>
    <col min="4354" max="4354" width="39" style="3" hidden="1"/>
    <col min="4355" max="4355" width="9.140625" style="3" hidden="1"/>
    <col min="4356" max="4356" width="11.42578125" style="3" hidden="1"/>
    <col min="4357" max="4357" width="10.140625" style="3" hidden="1"/>
    <col min="4358" max="4609" width="9.140625" style="3" hidden="1"/>
    <col min="4610" max="4610" width="39" style="3" hidden="1"/>
    <col min="4611" max="4611" width="9.140625" style="3" hidden="1"/>
    <col min="4612" max="4612" width="11.42578125" style="3" hidden="1"/>
    <col min="4613" max="4613" width="10.140625" style="3" hidden="1"/>
    <col min="4614" max="4865" width="9.140625" style="3" hidden="1"/>
    <col min="4866" max="4866" width="39" style="3" hidden="1"/>
    <col min="4867" max="4867" width="9.140625" style="3" hidden="1"/>
    <col min="4868" max="4868" width="11.42578125" style="3" hidden="1"/>
    <col min="4869" max="4869" width="10.140625" style="3" hidden="1"/>
    <col min="4870" max="5121" width="9.140625" style="3" hidden="1"/>
    <col min="5122" max="5122" width="39" style="3" hidden="1"/>
    <col min="5123" max="5123" width="9.140625" style="3" hidden="1"/>
    <col min="5124" max="5124" width="11.42578125" style="3" hidden="1"/>
    <col min="5125" max="5125" width="10.140625" style="3" hidden="1"/>
    <col min="5126" max="5377" width="9.140625" style="3" hidden="1"/>
    <col min="5378" max="5378" width="39" style="3" hidden="1"/>
    <col min="5379" max="5379" width="9.140625" style="3" hidden="1"/>
    <col min="5380" max="5380" width="11.42578125" style="3" hidden="1"/>
    <col min="5381" max="5381" width="10.140625" style="3" hidden="1"/>
    <col min="5382" max="5633" width="9.140625" style="3" hidden="1"/>
    <col min="5634" max="5634" width="39" style="3" hidden="1"/>
    <col min="5635" max="5635" width="9.140625" style="3" hidden="1"/>
    <col min="5636" max="5636" width="11.42578125" style="3" hidden="1"/>
    <col min="5637" max="5637" width="10.140625" style="3" hidden="1"/>
    <col min="5638" max="5889" width="9.140625" style="3" hidden="1"/>
    <col min="5890" max="5890" width="39" style="3" hidden="1"/>
    <col min="5891" max="5891" width="9.140625" style="3" hidden="1"/>
    <col min="5892" max="5892" width="11.42578125" style="3" hidden="1"/>
    <col min="5893" max="5893" width="10.140625" style="3" hidden="1"/>
    <col min="5894" max="6145" width="9.140625" style="3" hidden="1"/>
    <col min="6146" max="6146" width="39" style="3" hidden="1"/>
    <col min="6147" max="6147" width="9.140625" style="3" hidden="1"/>
    <col min="6148" max="6148" width="11.42578125" style="3" hidden="1"/>
    <col min="6149" max="6149" width="10.140625" style="3" hidden="1"/>
    <col min="6150" max="6401" width="9.140625" style="3" hidden="1"/>
    <col min="6402" max="6402" width="39" style="3" hidden="1"/>
    <col min="6403" max="6403" width="9.140625" style="3" hidden="1"/>
    <col min="6404" max="6404" width="11.42578125" style="3" hidden="1"/>
    <col min="6405" max="6405" width="10.140625" style="3" hidden="1"/>
    <col min="6406" max="6657" width="9.140625" style="3" hidden="1"/>
    <col min="6658" max="6658" width="39" style="3" hidden="1"/>
    <col min="6659" max="6659" width="9.140625" style="3" hidden="1"/>
    <col min="6660" max="6660" width="11.42578125" style="3" hidden="1"/>
    <col min="6661" max="6661" width="10.140625" style="3" hidden="1"/>
    <col min="6662" max="6913" width="9.140625" style="3" hidden="1"/>
    <col min="6914" max="6914" width="39" style="3" hidden="1"/>
    <col min="6915" max="6915" width="9.140625" style="3" hidden="1"/>
    <col min="6916" max="6916" width="11.42578125" style="3" hidden="1"/>
    <col min="6917" max="6917" width="10.140625" style="3" hidden="1"/>
    <col min="6918" max="7169" width="9.140625" style="3" hidden="1"/>
    <col min="7170" max="7170" width="39" style="3" hidden="1"/>
    <col min="7171" max="7171" width="9.140625" style="3" hidden="1"/>
    <col min="7172" max="7172" width="11.42578125" style="3" hidden="1"/>
    <col min="7173" max="7173" width="10.140625" style="3" hidden="1"/>
    <col min="7174" max="7425" width="9.140625" style="3" hidden="1"/>
    <col min="7426" max="7426" width="39" style="3" hidden="1"/>
    <col min="7427" max="7427" width="9.140625" style="3" hidden="1"/>
    <col min="7428" max="7428" width="11.42578125" style="3" hidden="1"/>
    <col min="7429" max="7429" width="10.140625" style="3" hidden="1"/>
    <col min="7430" max="7681" width="9.140625" style="3" hidden="1"/>
    <col min="7682" max="7682" width="39" style="3" hidden="1"/>
    <col min="7683" max="7683" width="9.140625" style="3" hidden="1"/>
    <col min="7684" max="7684" width="11.42578125" style="3" hidden="1"/>
    <col min="7685" max="7685" width="10.140625" style="3" hidden="1"/>
    <col min="7686" max="7937" width="9.140625" style="3" hidden="1"/>
    <col min="7938" max="7938" width="39" style="3" hidden="1"/>
    <col min="7939" max="7939" width="9.140625" style="3" hidden="1"/>
    <col min="7940" max="7940" width="11.42578125" style="3" hidden="1"/>
    <col min="7941" max="7941" width="10.140625" style="3" hidden="1"/>
    <col min="7942" max="8193" width="9.140625" style="3" hidden="1"/>
    <col min="8194" max="8194" width="39" style="3" hidden="1"/>
    <col min="8195" max="8195" width="9.140625" style="3" hidden="1"/>
    <col min="8196" max="8196" width="11.42578125" style="3" hidden="1"/>
    <col min="8197" max="8197" width="10.140625" style="3" hidden="1"/>
    <col min="8198" max="8449" width="9.140625" style="3" hidden="1"/>
    <col min="8450" max="8450" width="39" style="3" hidden="1"/>
    <col min="8451" max="8451" width="9.140625" style="3" hidden="1"/>
    <col min="8452" max="8452" width="11.42578125" style="3" hidden="1"/>
    <col min="8453" max="8453" width="10.140625" style="3" hidden="1"/>
    <col min="8454" max="8705" width="9.140625" style="3" hidden="1"/>
    <col min="8706" max="8706" width="39" style="3" hidden="1"/>
    <col min="8707" max="8707" width="9.140625" style="3" hidden="1"/>
    <col min="8708" max="8708" width="11.42578125" style="3" hidden="1"/>
    <col min="8709" max="8709" width="10.140625" style="3" hidden="1"/>
    <col min="8710" max="8961" width="9.140625" style="3" hidden="1"/>
    <col min="8962" max="8962" width="39" style="3" hidden="1"/>
    <col min="8963" max="8963" width="9.140625" style="3" hidden="1"/>
    <col min="8964" max="8964" width="11.42578125" style="3" hidden="1"/>
    <col min="8965" max="8965" width="10.140625" style="3" hidden="1"/>
    <col min="8966" max="9217" width="9.140625" style="3" hidden="1"/>
    <col min="9218" max="9218" width="39" style="3" hidden="1"/>
    <col min="9219" max="9219" width="9.140625" style="3" hidden="1"/>
    <col min="9220" max="9220" width="11.42578125" style="3" hidden="1"/>
    <col min="9221" max="9221" width="10.140625" style="3" hidden="1"/>
    <col min="9222" max="9473" width="9.140625" style="3" hidden="1"/>
    <col min="9474" max="9474" width="39" style="3" hidden="1"/>
    <col min="9475" max="9475" width="9.140625" style="3" hidden="1"/>
    <col min="9476" max="9476" width="11.42578125" style="3" hidden="1"/>
    <col min="9477" max="9477" width="10.140625" style="3" hidden="1"/>
    <col min="9478" max="9729" width="9.140625" style="3" hidden="1"/>
    <col min="9730" max="9730" width="39" style="3" hidden="1"/>
    <col min="9731" max="9731" width="9.140625" style="3" hidden="1"/>
    <col min="9732" max="9732" width="11.42578125" style="3" hidden="1"/>
    <col min="9733" max="9733" width="10.140625" style="3" hidden="1"/>
    <col min="9734" max="9985" width="9.140625" style="3" hidden="1"/>
    <col min="9986" max="9986" width="39" style="3" hidden="1"/>
    <col min="9987" max="9987" width="9.140625" style="3" hidden="1"/>
    <col min="9988" max="9988" width="11.42578125" style="3" hidden="1"/>
    <col min="9989" max="9989" width="10.140625" style="3" hidden="1"/>
    <col min="9990" max="10241" width="9.140625" style="3" hidden="1"/>
    <col min="10242" max="10242" width="39" style="3" hidden="1"/>
    <col min="10243" max="10243" width="9.140625" style="3" hidden="1"/>
    <col min="10244" max="10244" width="11.42578125" style="3" hidden="1"/>
    <col min="10245" max="10245" width="10.140625" style="3" hidden="1"/>
    <col min="10246" max="10497" width="9.140625" style="3" hidden="1"/>
    <col min="10498" max="10498" width="39" style="3" hidden="1"/>
    <col min="10499" max="10499" width="9.140625" style="3" hidden="1"/>
    <col min="10500" max="10500" width="11.42578125" style="3" hidden="1"/>
    <col min="10501" max="10501" width="10.140625" style="3" hidden="1"/>
    <col min="10502" max="10753" width="9.140625" style="3" hidden="1"/>
    <col min="10754" max="10754" width="39" style="3" hidden="1"/>
    <col min="10755" max="10755" width="9.140625" style="3" hidden="1"/>
    <col min="10756" max="10756" width="11.42578125" style="3" hidden="1"/>
    <col min="10757" max="10757" width="10.140625" style="3" hidden="1"/>
    <col min="10758" max="11009" width="9.140625" style="3" hidden="1"/>
    <col min="11010" max="11010" width="39" style="3" hidden="1"/>
    <col min="11011" max="11011" width="9.140625" style="3" hidden="1"/>
    <col min="11012" max="11012" width="11.42578125" style="3" hidden="1"/>
    <col min="11013" max="11013" width="10.140625" style="3" hidden="1"/>
    <col min="11014" max="11265" width="9.140625" style="3" hidden="1"/>
    <col min="11266" max="11266" width="39" style="3" hidden="1"/>
    <col min="11267" max="11267" width="9.140625" style="3" hidden="1"/>
    <col min="11268" max="11268" width="11.42578125" style="3" hidden="1"/>
    <col min="11269" max="11269" width="10.140625" style="3" hidden="1"/>
    <col min="11270" max="11521" width="9.140625" style="3" hidden="1"/>
    <col min="11522" max="11522" width="39" style="3" hidden="1"/>
    <col min="11523" max="11523" width="9.140625" style="3" hidden="1"/>
    <col min="11524" max="11524" width="11.42578125" style="3" hidden="1"/>
    <col min="11525" max="11525" width="10.140625" style="3" hidden="1"/>
    <col min="11526" max="11777" width="9.140625" style="3" hidden="1"/>
    <col min="11778" max="11778" width="39" style="3" hidden="1"/>
    <col min="11779" max="11779" width="9.140625" style="3" hidden="1"/>
    <col min="11780" max="11780" width="11.42578125" style="3" hidden="1"/>
    <col min="11781" max="11781" width="10.140625" style="3" hidden="1"/>
    <col min="11782" max="12033" width="9.140625" style="3" hidden="1"/>
    <col min="12034" max="12034" width="39" style="3" hidden="1"/>
    <col min="12035" max="12035" width="9.140625" style="3" hidden="1"/>
    <col min="12036" max="12036" width="11.42578125" style="3" hidden="1"/>
    <col min="12037" max="12037" width="10.140625" style="3" hidden="1"/>
    <col min="12038" max="12289" width="9.140625" style="3" hidden="1"/>
    <col min="12290" max="12290" width="39" style="3" hidden="1"/>
    <col min="12291" max="12291" width="9.140625" style="3" hidden="1"/>
    <col min="12292" max="12292" width="11.42578125" style="3" hidden="1"/>
    <col min="12293" max="12293" width="10.140625" style="3" hidden="1"/>
    <col min="12294" max="12545" width="9.140625" style="3" hidden="1"/>
    <col min="12546" max="12546" width="39" style="3" hidden="1"/>
    <col min="12547" max="12547" width="9.140625" style="3" hidden="1"/>
    <col min="12548" max="12548" width="11.42578125" style="3" hidden="1"/>
    <col min="12549" max="12549" width="10.140625" style="3" hidden="1"/>
    <col min="12550" max="12801" width="9.140625" style="3" hidden="1"/>
    <col min="12802" max="12802" width="39" style="3" hidden="1"/>
    <col min="12803" max="12803" width="9.140625" style="3" hidden="1"/>
    <col min="12804" max="12804" width="11.42578125" style="3" hidden="1"/>
    <col min="12805" max="12805" width="10.140625" style="3" hidden="1"/>
    <col min="12806" max="13057" width="9.140625" style="3" hidden="1"/>
    <col min="13058" max="13058" width="39" style="3" hidden="1"/>
    <col min="13059" max="13059" width="9.140625" style="3" hidden="1"/>
    <col min="13060" max="13060" width="11.42578125" style="3" hidden="1"/>
    <col min="13061" max="13061" width="10.140625" style="3" hidden="1"/>
    <col min="13062" max="13313" width="9.140625" style="3" hidden="1"/>
    <col min="13314" max="13314" width="39" style="3" hidden="1"/>
    <col min="13315" max="13315" width="9.140625" style="3" hidden="1"/>
    <col min="13316" max="13316" width="11.42578125" style="3" hidden="1"/>
    <col min="13317" max="13317" width="10.140625" style="3" hidden="1"/>
    <col min="13318" max="13569" width="9.140625" style="3" hidden="1"/>
    <col min="13570" max="13570" width="39" style="3" hidden="1"/>
    <col min="13571" max="13571" width="9.140625" style="3" hidden="1"/>
    <col min="13572" max="13572" width="11.42578125" style="3" hidden="1"/>
    <col min="13573" max="13573" width="10.140625" style="3" hidden="1"/>
    <col min="13574" max="13825" width="9.140625" style="3" hidden="1"/>
    <col min="13826" max="13826" width="39" style="3" hidden="1"/>
    <col min="13827" max="13827" width="9.140625" style="3" hidden="1"/>
    <col min="13828" max="13828" width="11.42578125" style="3" hidden="1"/>
    <col min="13829" max="13829" width="10.140625" style="3" hidden="1"/>
    <col min="13830" max="14081" width="9.140625" style="3" hidden="1"/>
    <col min="14082" max="14082" width="39" style="3" hidden="1"/>
    <col min="14083" max="14083" width="9.140625" style="3" hidden="1"/>
    <col min="14084" max="14084" width="11.42578125" style="3" hidden="1"/>
    <col min="14085" max="14085" width="10.140625" style="3" hidden="1"/>
    <col min="14086" max="14337" width="9.140625" style="3" hidden="1"/>
    <col min="14338" max="14338" width="39" style="3" hidden="1"/>
    <col min="14339" max="14339" width="9.140625" style="3" hidden="1"/>
    <col min="14340" max="14340" width="11.42578125" style="3" hidden="1"/>
    <col min="14341" max="14341" width="10.140625" style="3" hidden="1"/>
    <col min="14342" max="14593" width="9.140625" style="3" hidden="1"/>
    <col min="14594" max="14594" width="39" style="3" hidden="1"/>
    <col min="14595" max="14595" width="9.140625" style="3" hidden="1"/>
    <col min="14596" max="14596" width="11.42578125" style="3" hidden="1"/>
    <col min="14597" max="14597" width="10.140625" style="3" hidden="1"/>
    <col min="14598" max="14849" width="9.140625" style="3" hidden="1"/>
    <col min="14850" max="14850" width="39" style="3" hidden="1"/>
    <col min="14851" max="14851" width="9.140625" style="3" hidden="1"/>
    <col min="14852" max="14852" width="11.42578125" style="3" hidden="1"/>
    <col min="14853" max="14853" width="10.140625" style="3" hidden="1"/>
    <col min="14854" max="15105" width="9.140625" style="3" hidden="1"/>
    <col min="15106" max="15106" width="39" style="3" hidden="1"/>
    <col min="15107" max="15107" width="9.140625" style="3" hidden="1"/>
    <col min="15108" max="15108" width="11.42578125" style="3" hidden="1"/>
    <col min="15109" max="15109" width="10.140625" style="3" hidden="1"/>
    <col min="15110" max="15361" width="9.140625" style="3" hidden="1"/>
    <col min="15362" max="15362" width="39" style="3" hidden="1"/>
    <col min="15363" max="15363" width="9.140625" style="3" hidden="1"/>
    <col min="15364" max="15364" width="11.42578125" style="3" hidden="1"/>
    <col min="15365" max="15365" width="10.140625" style="3" hidden="1"/>
    <col min="15366" max="15617" width="9.140625" style="3" hidden="1"/>
    <col min="15618" max="15618" width="39" style="3" hidden="1"/>
    <col min="15619" max="15619" width="9.140625" style="3" hidden="1"/>
    <col min="15620" max="15620" width="11.42578125" style="3" hidden="1"/>
    <col min="15621" max="15621" width="10.140625" style="3" hidden="1"/>
    <col min="15622" max="15873" width="9.140625" style="3" hidden="1"/>
    <col min="15874" max="15874" width="39" style="3" hidden="1"/>
    <col min="15875" max="15875" width="9.140625" style="3" hidden="1"/>
    <col min="15876" max="15876" width="11.42578125" style="3" hidden="1"/>
    <col min="15877" max="15877" width="10.140625" style="3" hidden="1"/>
    <col min="15878" max="16129" width="9.140625" style="3" hidden="1"/>
    <col min="16130" max="16130" width="39" style="3" hidden="1"/>
    <col min="16131" max="16131" width="9.140625" style="3" hidden="1"/>
    <col min="16132" max="16132" width="11.42578125" style="3" hidden="1"/>
    <col min="16133" max="16133" width="10.140625" style="3" hidden="1"/>
    <col min="16134" max="16383" width="9.140625" style="3" hidden="1"/>
    <col min="16384" max="16384" width="3.5703125" style="3" hidden="1"/>
  </cols>
  <sheetData>
    <row r="1" spans="1:7" ht="53.25" customHeight="1" thickBot="1" x14ac:dyDescent="0.25">
      <c r="A1" s="80" t="s">
        <v>360</v>
      </c>
      <c r="B1" s="26" t="s">
        <v>322</v>
      </c>
      <c r="C1" s="26" t="s">
        <v>355</v>
      </c>
      <c r="D1" s="26" t="s">
        <v>356</v>
      </c>
      <c r="E1" s="27" t="s">
        <v>357</v>
      </c>
      <c r="F1" s="28" t="s">
        <v>358</v>
      </c>
    </row>
    <row r="2" spans="1:7" ht="30" customHeight="1" x14ac:dyDescent="0.2">
      <c r="A2" s="81" t="s">
        <v>339</v>
      </c>
      <c r="B2" s="214" t="s">
        <v>368</v>
      </c>
      <c r="C2" s="214"/>
      <c r="D2" s="214"/>
      <c r="E2" s="214"/>
      <c r="F2" s="149">
        <f>SUM(F3:F7)</f>
        <v>0</v>
      </c>
    </row>
    <row r="3" spans="1:7" s="4" customFormat="1" ht="140.25" x14ac:dyDescent="0.2">
      <c r="A3" s="82">
        <v>1</v>
      </c>
      <c r="B3" s="83" t="s">
        <v>363</v>
      </c>
      <c r="C3" s="84" t="s">
        <v>323</v>
      </c>
      <c r="D3" s="85">
        <v>325</v>
      </c>
      <c r="E3" s="141"/>
      <c r="F3" s="150" t="str">
        <f>IF(E3="","",ROUND(D3*E3,2))</f>
        <v/>
      </c>
      <c r="G3" s="213"/>
    </row>
    <row r="4" spans="1:7" s="4" customFormat="1" ht="63.75" x14ac:dyDescent="0.2">
      <c r="A4" s="82">
        <v>2</v>
      </c>
      <c r="B4" s="83" t="s">
        <v>324</v>
      </c>
      <c r="C4" s="84" t="s">
        <v>325</v>
      </c>
      <c r="D4" s="84">
        <v>1</v>
      </c>
      <c r="E4" s="142"/>
      <c r="F4" s="150" t="str">
        <f t="shared" ref="F4:F7" si="0">IF(E4="","",ROUND(D4*E4,2))</f>
        <v/>
      </c>
      <c r="G4" s="213"/>
    </row>
    <row r="5" spans="1:7" s="4" customFormat="1" ht="25.5" x14ac:dyDescent="0.2">
      <c r="A5" s="82">
        <f>A4+1</f>
        <v>3</v>
      </c>
      <c r="B5" s="83" t="s">
        <v>326</v>
      </c>
      <c r="C5" s="84" t="s">
        <v>325</v>
      </c>
      <c r="D5" s="84">
        <v>1</v>
      </c>
      <c r="E5" s="142"/>
      <c r="F5" s="150" t="str">
        <f t="shared" si="0"/>
        <v/>
      </c>
      <c r="G5" s="213"/>
    </row>
    <row r="6" spans="1:7" s="4" customFormat="1" ht="51" x14ac:dyDescent="0.2">
      <c r="A6" s="82">
        <f>A5+1</f>
        <v>4</v>
      </c>
      <c r="B6" s="83" t="s">
        <v>327</v>
      </c>
      <c r="C6" s="84" t="s">
        <v>325</v>
      </c>
      <c r="D6" s="84">
        <v>1</v>
      </c>
      <c r="E6" s="142"/>
      <c r="F6" s="150" t="str">
        <f t="shared" si="0"/>
        <v/>
      </c>
      <c r="G6" s="213"/>
    </row>
    <row r="7" spans="1:7" s="4" customFormat="1" ht="13.5" thickBot="1" x14ac:dyDescent="0.25">
      <c r="A7" s="86">
        <f>A6+1</f>
        <v>5</v>
      </c>
      <c r="B7" s="87" t="s">
        <v>328</v>
      </c>
      <c r="C7" s="88" t="s">
        <v>325</v>
      </c>
      <c r="D7" s="88">
        <v>1</v>
      </c>
      <c r="E7" s="143"/>
      <c r="F7" s="151" t="str">
        <f t="shared" si="0"/>
        <v/>
      </c>
      <c r="G7" s="213"/>
    </row>
    <row r="8" spans="1:7" s="4" customFormat="1" ht="27.75" customHeight="1" thickBot="1" x14ac:dyDescent="0.25">
      <c r="A8" s="89" t="s">
        <v>341</v>
      </c>
      <c r="B8" s="220" t="s">
        <v>351</v>
      </c>
      <c r="C8" s="221"/>
      <c r="D8" s="221"/>
      <c r="E8" s="221"/>
      <c r="F8" s="222"/>
      <c r="G8" s="213"/>
    </row>
    <row r="9" spans="1:7" ht="15" customHeight="1" x14ac:dyDescent="0.2">
      <c r="A9" s="90" t="s">
        <v>366</v>
      </c>
      <c r="B9" s="223" t="s">
        <v>367</v>
      </c>
      <c r="C9" s="223"/>
      <c r="D9" s="223"/>
      <c r="E9" s="223"/>
      <c r="F9" s="152">
        <f>SUM(F10:F19)</f>
        <v>0</v>
      </c>
    </row>
    <row r="10" spans="1:7" ht="25.5" x14ac:dyDescent="0.2">
      <c r="A10" s="91">
        <v>1</v>
      </c>
      <c r="B10" s="92" t="s">
        <v>329</v>
      </c>
      <c r="C10" s="93" t="s">
        <v>376</v>
      </c>
      <c r="D10" s="93">
        <v>17.25</v>
      </c>
      <c r="E10" s="144"/>
      <c r="F10" s="153" t="str">
        <f>IF(E10="","",ROUND(D10*E10,2))</f>
        <v/>
      </c>
    </row>
    <row r="11" spans="1:7" ht="25.5" x14ac:dyDescent="0.2">
      <c r="A11" s="91">
        <f t="shared" ref="A11:A19" si="1">A10+1</f>
        <v>2</v>
      </c>
      <c r="B11" s="92" t="s">
        <v>330</v>
      </c>
      <c r="C11" s="93" t="s">
        <v>376</v>
      </c>
      <c r="D11" s="93">
        <v>98.56</v>
      </c>
      <c r="E11" s="144"/>
      <c r="F11" s="153" t="str">
        <f t="shared" ref="F11:F24" si="2">IF(E11="","",ROUND(D11*E11,2))</f>
        <v/>
      </c>
    </row>
    <row r="12" spans="1:7" ht="25.5" x14ac:dyDescent="0.2">
      <c r="A12" s="91">
        <f t="shared" si="1"/>
        <v>3</v>
      </c>
      <c r="B12" s="92" t="s">
        <v>331</v>
      </c>
      <c r="C12" s="93" t="s">
        <v>376</v>
      </c>
      <c r="D12" s="93">
        <v>7.5</v>
      </c>
      <c r="E12" s="144"/>
      <c r="F12" s="153" t="str">
        <f t="shared" si="2"/>
        <v/>
      </c>
    </row>
    <row r="13" spans="1:7" ht="14.25" x14ac:dyDescent="0.2">
      <c r="A13" s="91">
        <f t="shared" si="1"/>
        <v>4</v>
      </c>
      <c r="B13" s="92" t="s">
        <v>332</v>
      </c>
      <c r="C13" s="93" t="s">
        <v>377</v>
      </c>
      <c r="D13" s="94">
        <v>143</v>
      </c>
      <c r="E13" s="144"/>
      <c r="F13" s="153" t="str">
        <f t="shared" si="2"/>
        <v/>
      </c>
    </row>
    <row r="14" spans="1:7" ht="14.25" x14ac:dyDescent="0.2">
      <c r="A14" s="91">
        <f t="shared" si="1"/>
        <v>5</v>
      </c>
      <c r="B14" s="92" t="s">
        <v>333</v>
      </c>
      <c r="C14" s="93" t="s">
        <v>377</v>
      </c>
      <c r="D14" s="94">
        <v>2</v>
      </c>
      <c r="E14" s="144"/>
      <c r="F14" s="153" t="str">
        <f t="shared" si="2"/>
        <v/>
      </c>
    </row>
    <row r="15" spans="1:7" ht="38.25" x14ac:dyDescent="0.2">
      <c r="A15" s="91">
        <f t="shared" si="1"/>
        <v>6</v>
      </c>
      <c r="B15" s="92" t="s">
        <v>334</v>
      </c>
      <c r="C15" s="93" t="s">
        <v>376</v>
      </c>
      <c r="D15" s="95">
        <f>D13*0.3</f>
        <v>42.9</v>
      </c>
      <c r="E15" s="144"/>
      <c r="F15" s="153" t="str">
        <f t="shared" si="2"/>
        <v/>
      </c>
    </row>
    <row r="16" spans="1:7" ht="51" x14ac:dyDescent="0.2">
      <c r="A16" s="91">
        <f t="shared" si="1"/>
        <v>7</v>
      </c>
      <c r="B16" s="92" t="s">
        <v>335</v>
      </c>
      <c r="C16" s="93" t="s">
        <v>376</v>
      </c>
      <c r="D16" s="95">
        <f>D13*0.38</f>
        <v>54.34</v>
      </c>
      <c r="E16" s="144"/>
      <c r="F16" s="153" t="str">
        <f t="shared" si="2"/>
        <v/>
      </c>
    </row>
    <row r="17" spans="1:6" ht="38.25" x14ac:dyDescent="0.2">
      <c r="A17" s="91">
        <f t="shared" si="1"/>
        <v>8</v>
      </c>
      <c r="B17" s="92" t="s">
        <v>336</v>
      </c>
      <c r="C17" s="93" t="s">
        <v>376</v>
      </c>
      <c r="D17" s="95">
        <f>D13*0.15</f>
        <v>21.45</v>
      </c>
      <c r="E17" s="144"/>
      <c r="F17" s="153" t="str">
        <f t="shared" si="2"/>
        <v/>
      </c>
    </row>
    <row r="18" spans="1:6" ht="25.5" x14ac:dyDescent="0.2">
      <c r="A18" s="91">
        <f t="shared" si="1"/>
        <v>9</v>
      </c>
      <c r="B18" s="92" t="s">
        <v>337</v>
      </c>
      <c r="C18" s="93" t="s">
        <v>376</v>
      </c>
      <c r="D18" s="93">
        <v>1</v>
      </c>
      <c r="E18" s="144"/>
      <c r="F18" s="153" t="str">
        <f t="shared" si="2"/>
        <v/>
      </c>
    </row>
    <row r="19" spans="1:6" ht="39" thickBot="1" x14ac:dyDescent="0.25">
      <c r="A19" s="96">
        <f t="shared" si="1"/>
        <v>10</v>
      </c>
      <c r="B19" s="97" t="s">
        <v>338</v>
      </c>
      <c r="C19" s="98" t="s">
        <v>376</v>
      </c>
      <c r="D19" s="99">
        <f>D11+D12+D15+D16</f>
        <v>203.3</v>
      </c>
      <c r="E19" s="145"/>
      <c r="F19" s="154" t="str">
        <f t="shared" si="2"/>
        <v/>
      </c>
    </row>
    <row r="20" spans="1:6" ht="15" customHeight="1" x14ac:dyDescent="0.2">
      <c r="A20" s="100" t="s">
        <v>370</v>
      </c>
      <c r="B20" s="215" t="s">
        <v>369</v>
      </c>
      <c r="C20" s="215"/>
      <c r="D20" s="215"/>
      <c r="E20" s="215"/>
      <c r="F20" s="155">
        <f>SUM(F21)</f>
        <v>0</v>
      </c>
    </row>
    <row r="21" spans="1:6" ht="115.5" thickBot="1" x14ac:dyDescent="0.25">
      <c r="A21" s="96">
        <v>1</v>
      </c>
      <c r="B21" s="97" t="s">
        <v>364</v>
      </c>
      <c r="C21" s="98" t="s">
        <v>376</v>
      </c>
      <c r="D21" s="98">
        <v>5.88</v>
      </c>
      <c r="E21" s="145"/>
      <c r="F21" s="154" t="str">
        <f t="shared" si="2"/>
        <v/>
      </c>
    </row>
    <row r="22" spans="1:6" ht="15" customHeight="1" x14ac:dyDescent="0.2">
      <c r="A22" s="100" t="s">
        <v>371</v>
      </c>
      <c r="B22" s="215" t="s">
        <v>372</v>
      </c>
      <c r="C22" s="215"/>
      <c r="D22" s="215"/>
      <c r="E22" s="215"/>
      <c r="F22" s="155">
        <f>SUM(F23:F24)</f>
        <v>0</v>
      </c>
    </row>
    <row r="23" spans="1:6" ht="25.5" x14ac:dyDescent="0.2">
      <c r="A23" s="91" t="s">
        <v>339</v>
      </c>
      <c r="B23" s="92" t="s">
        <v>340</v>
      </c>
      <c r="C23" s="93" t="s">
        <v>377</v>
      </c>
      <c r="D23" s="93">
        <v>51</v>
      </c>
      <c r="E23" s="144"/>
      <c r="F23" s="153" t="str">
        <f t="shared" si="2"/>
        <v/>
      </c>
    </row>
    <row r="24" spans="1:6" ht="26.25" thickBot="1" x14ac:dyDescent="0.25">
      <c r="A24" s="96" t="s">
        <v>341</v>
      </c>
      <c r="B24" s="97" t="s">
        <v>342</v>
      </c>
      <c r="C24" s="98" t="s">
        <v>325</v>
      </c>
      <c r="D24" s="98">
        <v>1</v>
      </c>
      <c r="E24" s="145"/>
      <c r="F24" s="154" t="str">
        <f t="shared" si="2"/>
        <v/>
      </c>
    </row>
    <row r="25" spans="1:6" ht="27" customHeight="1" thickBot="1" x14ac:dyDescent="0.25">
      <c r="A25" s="101" t="s">
        <v>353</v>
      </c>
      <c r="B25" s="217" t="s">
        <v>375</v>
      </c>
      <c r="C25" s="218"/>
      <c r="D25" s="218"/>
      <c r="E25" s="218"/>
      <c r="F25" s="219"/>
    </row>
    <row r="26" spans="1:6" ht="15" customHeight="1" x14ac:dyDescent="0.2">
      <c r="A26" s="102" t="s">
        <v>374</v>
      </c>
      <c r="B26" s="216" t="s">
        <v>373</v>
      </c>
      <c r="C26" s="216"/>
      <c r="D26" s="216"/>
      <c r="E26" s="216"/>
      <c r="F26" s="156">
        <f>SUM(F27:F38)</f>
        <v>0</v>
      </c>
    </row>
    <row r="27" spans="1:6" ht="153" x14ac:dyDescent="0.2">
      <c r="A27" s="103">
        <v>1</v>
      </c>
      <c r="B27" s="104" t="s">
        <v>365</v>
      </c>
      <c r="C27" s="105" t="s">
        <v>34</v>
      </c>
      <c r="D27" s="105">
        <v>15</v>
      </c>
      <c r="E27" s="146"/>
      <c r="F27" s="157" t="str">
        <f>IF(E27="","",ROUND(D27*E27,2))</f>
        <v/>
      </c>
    </row>
    <row r="28" spans="1:6" ht="76.5" x14ac:dyDescent="0.2">
      <c r="A28" s="103">
        <v>2</v>
      </c>
      <c r="B28" s="104" t="s">
        <v>344</v>
      </c>
      <c r="C28" s="105" t="s">
        <v>14</v>
      </c>
      <c r="D28" s="105">
        <v>14</v>
      </c>
      <c r="E28" s="147"/>
      <c r="F28" s="157" t="str">
        <f t="shared" ref="F28:F38" si="3">IF(E28="","",ROUND(D28*E28,2))</f>
        <v/>
      </c>
    </row>
    <row r="29" spans="1:6" ht="12.75" customHeight="1" x14ac:dyDescent="0.2">
      <c r="A29" s="103">
        <v>3</v>
      </c>
      <c r="B29" s="106" t="s">
        <v>345</v>
      </c>
      <c r="C29" s="107" t="s">
        <v>14</v>
      </c>
      <c r="D29" s="105">
        <v>1</v>
      </c>
      <c r="E29" s="147"/>
      <c r="F29" s="157" t="str">
        <f t="shared" si="3"/>
        <v/>
      </c>
    </row>
    <row r="30" spans="1:6" ht="25.5" x14ac:dyDescent="0.2">
      <c r="A30" s="103">
        <v>4</v>
      </c>
      <c r="B30" s="108" t="s">
        <v>359</v>
      </c>
      <c r="C30" s="105" t="s">
        <v>343</v>
      </c>
      <c r="D30" s="105">
        <v>28</v>
      </c>
      <c r="E30" s="146"/>
      <c r="F30" s="157" t="str">
        <f t="shared" si="3"/>
        <v/>
      </c>
    </row>
    <row r="31" spans="1:6" ht="27" x14ac:dyDescent="0.2">
      <c r="A31" s="103">
        <f t="shared" ref="A31:A37" si="4">A30+1</f>
        <v>5</v>
      </c>
      <c r="B31" s="108" t="s">
        <v>378</v>
      </c>
      <c r="C31" s="105" t="s">
        <v>323</v>
      </c>
      <c r="D31" s="105">
        <v>390</v>
      </c>
      <c r="E31" s="146"/>
      <c r="F31" s="157" t="str">
        <f t="shared" si="3"/>
        <v/>
      </c>
    </row>
    <row r="32" spans="1:6" ht="14.25" x14ac:dyDescent="0.2">
      <c r="A32" s="103">
        <f t="shared" si="4"/>
        <v>6</v>
      </c>
      <c r="B32" s="108" t="s">
        <v>379</v>
      </c>
      <c r="C32" s="105" t="s">
        <v>323</v>
      </c>
      <c r="D32" s="105">
        <v>360</v>
      </c>
      <c r="E32" s="146"/>
      <c r="F32" s="157" t="str">
        <f t="shared" si="3"/>
        <v/>
      </c>
    </row>
    <row r="33" spans="1:6" ht="25.5" x14ac:dyDescent="0.2">
      <c r="A33" s="103">
        <f t="shared" si="4"/>
        <v>7</v>
      </c>
      <c r="B33" s="108" t="s">
        <v>346</v>
      </c>
      <c r="C33" s="105" t="s">
        <v>343</v>
      </c>
      <c r="D33" s="105">
        <v>15</v>
      </c>
      <c r="E33" s="146"/>
      <c r="F33" s="157" t="str">
        <f t="shared" si="3"/>
        <v/>
      </c>
    </row>
    <row r="34" spans="1:6" ht="14.25" x14ac:dyDescent="0.2">
      <c r="A34" s="103">
        <f t="shared" si="4"/>
        <v>8</v>
      </c>
      <c r="B34" s="108" t="s">
        <v>380</v>
      </c>
      <c r="C34" s="105" t="s">
        <v>347</v>
      </c>
      <c r="D34" s="105">
        <v>1</v>
      </c>
      <c r="E34" s="146"/>
      <c r="F34" s="157" t="str">
        <f t="shared" si="3"/>
        <v/>
      </c>
    </row>
    <row r="35" spans="1:6" x14ac:dyDescent="0.2">
      <c r="A35" s="103">
        <f t="shared" si="4"/>
        <v>9</v>
      </c>
      <c r="B35" s="108" t="s">
        <v>348</v>
      </c>
      <c r="C35" s="105" t="s">
        <v>323</v>
      </c>
      <c r="D35" s="105">
        <v>325</v>
      </c>
      <c r="E35" s="146"/>
      <c r="F35" s="157" t="str">
        <f t="shared" si="3"/>
        <v/>
      </c>
    </row>
    <row r="36" spans="1:6" x14ac:dyDescent="0.2">
      <c r="A36" s="103">
        <f t="shared" si="4"/>
        <v>10</v>
      </c>
      <c r="B36" s="108" t="s">
        <v>349</v>
      </c>
      <c r="C36" s="105" t="s">
        <v>323</v>
      </c>
      <c r="D36" s="105">
        <v>325</v>
      </c>
      <c r="E36" s="146"/>
      <c r="F36" s="157" t="str">
        <f t="shared" si="3"/>
        <v/>
      </c>
    </row>
    <row r="37" spans="1:6" ht="25.5" x14ac:dyDescent="0.2">
      <c r="A37" s="103">
        <f t="shared" si="4"/>
        <v>11</v>
      </c>
      <c r="B37" s="108" t="s">
        <v>361</v>
      </c>
      <c r="C37" s="105" t="s">
        <v>14</v>
      </c>
      <c r="D37" s="105">
        <v>20</v>
      </c>
      <c r="E37" s="146"/>
      <c r="F37" s="157" t="str">
        <f t="shared" si="3"/>
        <v/>
      </c>
    </row>
    <row r="38" spans="1:6" ht="25.5" customHeight="1" thickBot="1" x14ac:dyDescent="0.25">
      <c r="A38" s="109">
        <f>A37+1</f>
        <v>12</v>
      </c>
      <c r="B38" s="110" t="s">
        <v>350</v>
      </c>
      <c r="C38" s="111" t="s">
        <v>347</v>
      </c>
      <c r="D38" s="111" t="s">
        <v>319</v>
      </c>
      <c r="E38" s="148"/>
      <c r="F38" s="158" t="str">
        <f t="shared" si="3"/>
        <v/>
      </c>
    </row>
    <row r="39" spans="1:6" ht="6" customHeight="1" x14ac:dyDescent="0.2">
      <c r="A39" s="21"/>
      <c r="B39" s="22"/>
      <c r="C39" s="23"/>
      <c r="D39" s="23"/>
      <c r="E39" s="23"/>
      <c r="F39" s="159"/>
    </row>
    <row r="40" spans="1:6" ht="12.75" hidden="1" customHeight="1" x14ac:dyDescent="0.2"/>
    <row r="41" spans="1:6" ht="12.75" hidden="1" customHeight="1" x14ac:dyDescent="0.2"/>
    <row r="42" spans="1:6" ht="12.75" hidden="1" customHeight="1" x14ac:dyDescent="0.2"/>
    <row r="43" spans="1:6" ht="12.75" hidden="1" customHeight="1" x14ac:dyDescent="0.2"/>
    <row r="44" spans="1:6" ht="12.75" hidden="1" customHeight="1" x14ac:dyDescent="0.2"/>
    <row r="45" spans="1:6" ht="12.75" hidden="1" customHeight="1" x14ac:dyDescent="0.2"/>
    <row r="46" spans="1:6" ht="12.75" hidden="1" customHeight="1" x14ac:dyDescent="0.2"/>
    <row r="47" spans="1:6" ht="12.75" hidden="1" customHeight="1" x14ac:dyDescent="0.2"/>
    <row r="48" spans="1:6"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sheetData>
  <mergeCells count="8">
    <mergeCell ref="G1:G1048576"/>
    <mergeCell ref="B2:E2"/>
    <mergeCell ref="B20:E20"/>
    <mergeCell ref="B22:E22"/>
    <mergeCell ref="B26:E26"/>
    <mergeCell ref="B25:F25"/>
    <mergeCell ref="B8:F8"/>
    <mergeCell ref="B9:E9"/>
  </mergeCells>
  <conditionalFormatting sqref="E21 E3:F7">
    <cfRule type="cellIs" dxfId="5" priority="8" stopIfTrue="1" operator="equal">
      <formula>0</formula>
    </cfRule>
  </conditionalFormatting>
  <conditionalFormatting sqref="E10:F19">
    <cfRule type="cellIs" dxfId="4" priority="7" stopIfTrue="1" operator="equal">
      <formula>0</formula>
    </cfRule>
  </conditionalFormatting>
  <conditionalFormatting sqref="E23:E24">
    <cfRule type="cellIs" dxfId="3" priority="5" stopIfTrue="1" operator="equal">
      <formula>0</formula>
    </cfRule>
  </conditionalFormatting>
  <conditionalFormatting sqref="E27:F27 E30:E38 F28:F38">
    <cfRule type="cellIs" dxfId="2" priority="4" stopIfTrue="1" operator="equal">
      <formula>0</formula>
    </cfRule>
  </conditionalFormatting>
  <conditionalFormatting sqref="F21">
    <cfRule type="cellIs" dxfId="1" priority="2" stopIfTrue="1" operator="equal">
      <formula>0</formula>
    </cfRule>
  </conditionalFormatting>
  <conditionalFormatting sqref="F23:F24">
    <cfRule type="cellIs" dxfId="0" priority="1" stopIfTrue="1" operator="equal">
      <formula>0</formula>
    </cfRule>
  </conditionalFormatting>
  <pageMargins left="0.25" right="0.25" top="0.75" bottom="0.75" header="0.3" footer="0.3"/>
  <pageSetup paperSize="9" orientation="landscape" r:id="rId1"/>
  <headerFooter alignWithMargins="0">
    <oddFoote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1"/>
  <sheetViews>
    <sheetView showGridLines="0" showZeros="0" zoomScaleNormal="100" zoomScaleSheetLayoutView="100" workbookViewId="0">
      <selection activeCell="B2" sqref="B2"/>
    </sheetView>
  </sheetViews>
  <sheetFormatPr defaultColWidth="0" defaultRowHeight="15" zeroHeight="1" x14ac:dyDescent="0.25"/>
  <cols>
    <col min="1" max="1" width="11.28515625" customWidth="1"/>
    <col min="2" max="2" width="68.42578125" customWidth="1"/>
    <col min="3" max="3" width="30.28515625" style="113" customWidth="1"/>
    <col min="6" max="16382" width="67.85546875" hidden="1"/>
    <col min="16383" max="16384" width="4" hidden="1" customWidth="1"/>
  </cols>
  <sheetData>
    <row r="1" spans="1:3" ht="30" x14ac:dyDescent="0.25">
      <c r="A1" s="161" t="s">
        <v>389</v>
      </c>
      <c r="B1" s="162" t="s">
        <v>396</v>
      </c>
      <c r="C1" s="163"/>
    </row>
    <row r="2" spans="1:3" ht="31.5" customHeight="1" thickBot="1" x14ac:dyDescent="0.3">
      <c r="A2" s="244" t="s">
        <v>394</v>
      </c>
      <c r="B2" s="239" t="s">
        <v>392</v>
      </c>
      <c r="C2" s="240" t="s">
        <v>391</v>
      </c>
    </row>
    <row r="3" spans="1:3" ht="30" customHeight="1" thickBot="1" x14ac:dyDescent="0.3">
      <c r="A3" s="164" t="s">
        <v>360</v>
      </c>
      <c r="B3" s="165" t="s">
        <v>362</v>
      </c>
      <c r="C3" s="166" t="s">
        <v>382</v>
      </c>
    </row>
    <row r="4" spans="1:3" x14ac:dyDescent="0.25">
      <c r="A4" s="167" t="s">
        <v>319</v>
      </c>
      <c r="B4" s="168" t="str">
        <f>'TR_MAPA 3'!B2:E2</f>
        <v>PRIPREMNO ZAVRŠNI RADOVI</v>
      </c>
      <c r="C4" s="169">
        <f>'TR_MAPA 3'!F2</f>
        <v>0</v>
      </c>
    </row>
    <row r="5" spans="1:3" x14ac:dyDescent="0.25">
      <c r="A5" s="170" t="s">
        <v>176</v>
      </c>
      <c r="B5" s="171" t="s">
        <v>351</v>
      </c>
      <c r="C5" s="172">
        <f>SUM(C6:C8)</f>
        <v>0</v>
      </c>
    </row>
    <row r="6" spans="1:3" x14ac:dyDescent="0.25">
      <c r="A6" s="173" t="s">
        <v>177</v>
      </c>
      <c r="B6" s="173" t="s">
        <v>2</v>
      </c>
      <c r="C6" s="174">
        <f>'TR_MAPA 3'!F9</f>
        <v>0</v>
      </c>
    </row>
    <row r="7" spans="1:3" x14ac:dyDescent="0.25">
      <c r="A7" s="173" t="s">
        <v>186</v>
      </c>
      <c r="B7" s="173" t="s">
        <v>5</v>
      </c>
      <c r="C7" s="174">
        <f>'TR_MAPA 3'!F20</f>
        <v>0</v>
      </c>
    </row>
    <row r="8" spans="1:3" x14ac:dyDescent="0.25">
      <c r="A8" s="173" t="s">
        <v>195</v>
      </c>
      <c r="B8" s="173" t="s">
        <v>352</v>
      </c>
      <c r="C8" s="174">
        <f>'TR_MAPA 3'!F22</f>
        <v>0</v>
      </c>
    </row>
    <row r="9" spans="1:3" x14ac:dyDescent="0.25">
      <c r="A9" s="175" t="s">
        <v>197</v>
      </c>
      <c r="B9" s="176" t="s">
        <v>375</v>
      </c>
      <c r="C9" s="177">
        <f>SUM(C10)</f>
        <v>0</v>
      </c>
    </row>
    <row r="10" spans="1:3" ht="15.75" thickBot="1" x14ac:dyDescent="0.3">
      <c r="A10" s="178" t="s">
        <v>198</v>
      </c>
      <c r="B10" s="179" t="s">
        <v>354</v>
      </c>
      <c r="C10" s="180">
        <f>'TR_MAPA 3'!F26</f>
        <v>0</v>
      </c>
    </row>
    <row r="11" spans="1:3" x14ac:dyDescent="0.25">
      <c r="A11" s="224" t="s">
        <v>381</v>
      </c>
      <c r="B11" s="225"/>
      <c r="C11" s="181">
        <f>SUM(C4,C5,C9)</f>
        <v>0</v>
      </c>
    </row>
    <row r="12" spans="1:3" ht="15.75" thickBot="1" x14ac:dyDescent="0.3">
      <c r="A12" s="226" t="s">
        <v>7</v>
      </c>
      <c r="B12" s="227"/>
      <c r="C12" s="182">
        <f>C11*0.25</f>
        <v>0</v>
      </c>
    </row>
    <row r="13" spans="1:3" ht="15.75" thickBot="1" x14ac:dyDescent="0.3">
      <c r="A13" s="228" t="s">
        <v>8</v>
      </c>
      <c r="B13" s="229"/>
      <c r="C13" s="183">
        <f>C11+C12</f>
        <v>0</v>
      </c>
    </row>
    <row r="14" spans="1:3" ht="7.5" customHeight="1" x14ac:dyDescent="0.25"/>
    <row r="15" spans="1:3" hidden="1" x14ac:dyDescent="0.25"/>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x14ac:dyDescent="0.25"/>
  </sheetData>
  <mergeCells count="3">
    <mergeCell ref="A11:B11"/>
    <mergeCell ref="A12:B12"/>
    <mergeCell ref="A13:B13"/>
  </mergeCells>
  <pageMargins left="0.70866141732283472" right="0.70866141732283472" top="0.74803149606299213" bottom="0.74803149606299213" header="0.31496062992125984" footer="0.31496062992125984"/>
  <pageSetup paperSize="9" orientation="landscape" r:id="rId1"/>
  <headerFooter>
    <oddFooter>&amp;L&amp;8TKP 23/15-I&amp;R&amp;"-,Italic"&amp;8Sabirna sjeverna prometnica Ugostiteljsko turističke zone T1 (zone hotela Jadran) u Tučepima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
  <sheetViews>
    <sheetView showGridLines="0" showZeros="0" zoomScaleNormal="100" zoomScaleSheetLayoutView="100" workbookViewId="0">
      <selection activeCell="C15" sqref="C15"/>
    </sheetView>
  </sheetViews>
  <sheetFormatPr defaultColWidth="0" defaultRowHeight="15" x14ac:dyDescent="0.25"/>
  <cols>
    <col min="1" max="1" width="11.28515625" customWidth="1"/>
    <col min="2" max="2" width="68.42578125" customWidth="1"/>
    <col min="3" max="3" width="30.28515625" style="113" customWidth="1"/>
    <col min="6" max="16382" width="67.85546875" hidden="1"/>
    <col min="16383" max="16384" width="4" hidden="1" customWidth="1"/>
  </cols>
  <sheetData>
    <row r="1" spans="1:3" ht="30" x14ac:dyDescent="0.25">
      <c r="A1" s="161" t="s">
        <v>389</v>
      </c>
      <c r="B1" s="162" t="s">
        <v>393</v>
      </c>
      <c r="C1" s="163"/>
    </row>
    <row r="2" spans="1:3" ht="33" customHeight="1" thickBot="1" x14ac:dyDescent="0.3">
      <c r="A2" s="244" t="s">
        <v>394</v>
      </c>
      <c r="B2" s="241" t="s">
        <v>392</v>
      </c>
      <c r="C2" s="242" t="s">
        <v>391</v>
      </c>
    </row>
    <row r="3" spans="1:3" x14ac:dyDescent="0.25">
      <c r="A3" s="224" t="s">
        <v>381</v>
      </c>
      <c r="B3" s="225"/>
      <c r="C3" s="181">
        <f>'Rekapitulacija 1'!C26+'Rekapitulacija 3'!C11</f>
        <v>0</v>
      </c>
    </row>
    <row r="4" spans="1:3" ht="15.75" thickBot="1" x14ac:dyDescent="0.3">
      <c r="A4" s="226" t="s">
        <v>7</v>
      </c>
      <c r="B4" s="227"/>
      <c r="C4" s="182">
        <f>'Rekapitulacija 1'!C27+'Rekapitulacija 3'!C12</f>
        <v>0</v>
      </c>
    </row>
    <row r="5" spans="1:3" ht="15.75" thickBot="1" x14ac:dyDescent="0.3">
      <c r="A5" s="228" t="s">
        <v>8</v>
      </c>
      <c r="B5" s="229"/>
      <c r="C5" s="183">
        <f>'Rekapitulacija 1'!C28+'Rekapitulacija 3'!C13</f>
        <v>0</v>
      </c>
    </row>
  </sheetData>
  <mergeCells count="3">
    <mergeCell ref="A3:B3"/>
    <mergeCell ref="A4:B4"/>
    <mergeCell ref="A5:B5"/>
  </mergeCells>
  <pageMargins left="0.70866141732283472" right="0.70866141732283472" top="0.74803149606299213" bottom="0.74803149606299213" header="0.31496062992125984" footer="0.31496062992125984"/>
  <pageSetup paperSize="9" orientation="landscape" r:id="rId1"/>
  <headerFooter>
    <oddFooter>&amp;L&amp;8TKP 23/15-I&amp;R&amp;"-,Italic"&amp;8Sabirna sjeverna prometnica Ugostiteljsko turističke zone T1 (zone hotela Jadran) u Tučepima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5</vt:i4>
      </vt:variant>
    </vt:vector>
  </HeadingPairs>
  <TitlesOfParts>
    <vt:vector size="14" baseType="lpstr">
      <vt:lpstr>UPUTE</vt:lpstr>
      <vt:lpstr>OPĆE NAPOMENE</vt:lpstr>
      <vt:lpstr>Napomena 1</vt:lpstr>
      <vt:lpstr>TR_MAPA 1 </vt:lpstr>
      <vt:lpstr>Rekapitulacija 1</vt:lpstr>
      <vt:lpstr>Napomena 3</vt:lpstr>
      <vt:lpstr>TR_MAPA 3</vt:lpstr>
      <vt:lpstr>Rekapitulacija 3</vt:lpstr>
      <vt:lpstr>Zbrojna rekapitulacija (1+3)</vt:lpstr>
      <vt:lpstr>'TR_MAPA 1 '!Ispis_naslova</vt:lpstr>
      <vt:lpstr>'TR_MAPA 3'!Ispis_naslova</vt:lpstr>
      <vt:lpstr>'Rekapitulacija 1'!Podrucje_ispisa</vt:lpstr>
      <vt:lpstr>'Rekapitulacija 3'!Podrucje_ispisa</vt:lpstr>
      <vt:lpstr>'Zbrojna rekapitulacija (1+3)'!Podrucje_ispisa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Ivan Samardžija</cp:lastModifiedBy>
  <cp:lastPrinted>2018-03-21T17:34:10Z</cp:lastPrinted>
  <dcterms:created xsi:type="dcterms:W3CDTF">2016-02-21T16:51:27Z</dcterms:created>
  <dcterms:modified xsi:type="dcterms:W3CDTF">2018-03-21T22:17:36Z</dcterms:modified>
</cp:coreProperties>
</file>